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2310" yWindow="540" windowWidth="12435" windowHeight="7320" activeTab="5"/>
  </bookViews>
  <sheets>
    <sheet name="пр.взв." sheetId="2" r:id="rId1"/>
    <sheet name="полуфинал" sheetId="5" r:id="rId2"/>
    <sheet name="Стартовый" sheetId="4" r:id="rId3"/>
    <sheet name="Круги" sheetId="6" r:id="rId4"/>
    <sheet name="наградной лист" sheetId="7" r:id="rId5"/>
    <sheet name="пр.хода" sheetId="3" r:id="rId6"/>
  </sheets>
  <externalReferences>
    <externalReference r:id="rId7"/>
    <externalReference r:id="rId8"/>
    <externalReference r:id="rId9"/>
    <externalReference r:id="rId10"/>
  </externalReferences>
  <calcPr calcId="125725"/>
</workbook>
</file>

<file path=xl/calcChain.xml><?xml version="1.0" encoding="utf-8"?>
<calcChain xmlns="http://schemas.openxmlformats.org/spreadsheetml/2006/main">
  <c r="R24" i="3"/>
  <c r="S85" l="1"/>
  <c r="R85"/>
  <c r="S78"/>
  <c r="R78"/>
  <c r="S83"/>
  <c r="R83"/>
  <c r="S81"/>
  <c r="R81"/>
  <c r="S76"/>
  <c r="R76"/>
  <c r="S74"/>
  <c r="R74"/>
  <c r="B74" i="6"/>
  <c r="B76"/>
  <c r="L10"/>
  <c r="M10"/>
  <c r="N10"/>
  <c r="L12"/>
  <c r="M12"/>
  <c r="N12"/>
  <c r="L14"/>
  <c r="M14"/>
  <c r="N14"/>
  <c r="L16"/>
  <c r="M16"/>
  <c r="N16"/>
  <c r="L18"/>
  <c r="M18"/>
  <c r="N18"/>
  <c r="L20"/>
  <c r="M20"/>
  <c r="N20"/>
  <c r="A1" i="7"/>
  <c r="A2" i="5"/>
  <c r="A2" i="2"/>
  <c r="A1" i="3"/>
  <c r="G87"/>
  <c r="G85"/>
  <c r="H27" i="5"/>
  <c r="A2" i="7"/>
  <c r="A1" i="4"/>
  <c r="K25" i="5"/>
  <c r="H25"/>
  <c r="A3" i="2"/>
  <c r="A3" i="3" s="1"/>
  <c r="A2" i="4" s="1"/>
  <c r="H2" s="1"/>
  <c r="F3" i="6"/>
  <c r="F59"/>
  <c r="G3"/>
  <c r="P3"/>
  <c r="P39"/>
  <c r="E4" i="7"/>
  <c r="C4"/>
  <c r="G3" i="5"/>
  <c r="G17"/>
  <c r="E3"/>
  <c r="E17"/>
  <c r="D5" i="3"/>
  <c r="A5"/>
  <c r="B89" i="6"/>
  <c r="E89"/>
  <c r="B87"/>
  <c r="E87"/>
  <c r="D89"/>
  <c r="D87"/>
  <c r="C89"/>
  <c r="C87"/>
  <c r="E85"/>
  <c r="D85"/>
  <c r="C85"/>
  <c r="E83"/>
  <c r="D83"/>
  <c r="C83"/>
  <c r="N83"/>
  <c r="M83"/>
  <c r="L83"/>
  <c r="K89"/>
  <c r="N89"/>
  <c r="M89"/>
  <c r="L89"/>
  <c r="N85"/>
  <c r="M85"/>
  <c r="L85"/>
  <c r="K87"/>
  <c r="B14" i="5"/>
  <c r="B12"/>
  <c r="F14"/>
  <c r="F12"/>
  <c r="E14"/>
  <c r="E12"/>
  <c r="D14"/>
  <c r="D12"/>
  <c r="K68" i="6"/>
  <c r="K66"/>
  <c r="K64"/>
  <c r="K62"/>
  <c r="B68"/>
  <c r="B66"/>
  <c r="B64"/>
  <c r="B62"/>
  <c r="K56"/>
  <c r="K54"/>
  <c r="K52"/>
  <c r="K50"/>
  <c r="K48"/>
  <c r="K46"/>
  <c r="K44"/>
  <c r="K42"/>
  <c r="B56"/>
  <c r="B54"/>
  <c r="B52"/>
  <c r="B50"/>
  <c r="B48"/>
  <c r="B46"/>
  <c r="B44"/>
  <c r="B42"/>
  <c r="Q10" i="3"/>
  <c r="N87" i="6"/>
  <c r="M87"/>
  <c r="L87"/>
  <c r="H21" i="7"/>
  <c r="B23"/>
  <c r="B21"/>
  <c r="B18"/>
  <c r="H16"/>
  <c r="B16"/>
  <c r="B13"/>
  <c r="H11"/>
  <c r="B11"/>
  <c r="B24"/>
  <c r="B22"/>
  <c r="B19"/>
  <c r="B17"/>
  <c r="B14"/>
  <c r="B12"/>
  <c r="B8"/>
  <c r="H6"/>
  <c r="B6"/>
  <c r="H1" i="4"/>
  <c r="B9" i="7"/>
  <c r="B7"/>
  <c r="S41" i="3"/>
  <c r="S39"/>
  <c r="S37"/>
  <c r="S35"/>
  <c r="S33"/>
  <c r="S31"/>
  <c r="S29"/>
  <c r="S27"/>
  <c r="S25"/>
  <c r="S23"/>
  <c r="S21"/>
  <c r="S19"/>
  <c r="S17"/>
  <c r="S15"/>
  <c r="S13"/>
  <c r="R41"/>
  <c r="R39"/>
  <c r="R37"/>
  <c r="R35"/>
  <c r="R33"/>
  <c r="R31"/>
  <c r="R29"/>
  <c r="R27"/>
  <c r="R25"/>
  <c r="R23"/>
  <c r="R21"/>
  <c r="R19"/>
  <c r="R17"/>
  <c r="R15"/>
  <c r="R13"/>
  <c r="S11"/>
  <c r="R11"/>
  <c r="F76"/>
  <c r="F74"/>
  <c r="F72"/>
  <c r="F70"/>
  <c r="F68"/>
  <c r="F66"/>
  <c r="F64"/>
  <c r="F62"/>
  <c r="F60"/>
  <c r="F58"/>
  <c r="F56"/>
  <c r="F54"/>
  <c r="F52"/>
  <c r="F50"/>
  <c r="D52"/>
  <c r="F48"/>
  <c r="F46"/>
  <c r="F42"/>
  <c r="F40"/>
  <c r="F38"/>
  <c r="F36"/>
  <c r="F34"/>
  <c r="F32"/>
  <c r="F30"/>
  <c r="F28"/>
  <c r="F26"/>
  <c r="F24"/>
  <c r="F22"/>
  <c r="F20"/>
  <c r="F18"/>
  <c r="F16"/>
  <c r="F14"/>
  <c r="F12"/>
  <c r="D76"/>
  <c r="D74"/>
  <c r="D72"/>
  <c r="D71"/>
  <c r="D70"/>
  <c r="D68"/>
  <c r="D66"/>
  <c r="D64"/>
  <c r="D62"/>
  <c r="D60"/>
  <c r="D58"/>
  <c r="D56"/>
  <c r="D54"/>
  <c r="D50"/>
  <c r="D48"/>
  <c r="D46"/>
  <c r="D42"/>
  <c r="D40"/>
  <c r="D38"/>
  <c r="D36"/>
  <c r="D34"/>
  <c r="D32"/>
  <c r="D30"/>
  <c r="D28"/>
  <c r="D26"/>
  <c r="D24"/>
  <c r="D22"/>
  <c r="D20"/>
  <c r="D18"/>
  <c r="D16"/>
  <c r="D14"/>
  <c r="D12"/>
  <c r="K27" i="5"/>
  <c r="A27"/>
  <c r="A25"/>
  <c r="B22"/>
  <c r="B20"/>
  <c r="N76" i="6"/>
  <c r="N74"/>
  <c r="M76"/>
  <c r="M74"/>
  <c r="E76"/>
  <c r="E74"/>
  <c r="D76"/>
  <c r="D74"/>
  <c r="N68"/>
  <c r="N66"/>
  <c r="N64"/>
  <c r="N62"/>
  <c r="M68"/>
  <c r="M66"/>
  <c r="M64"/>
  <c r="M62"/>
  <c r="E62"/>
  <c r="E64"/>
  <c r="E66"/>
  <c r="E68"/>
  <c r="D68"/>
  <c r="D66"/>
  <c r="D64"/>
  <c r="D62"/>
  <c r="N56"/>
  <c r="N54"/>
  <c r="N52"/>
  <c r="N50"/>
  <c r="N48"/>
  <c r="N46"/>
  <c r="N44"/>
  <c r="N42"/>
  <c r="M56"/>
  <c r="M54"/>
  <c r="M52"/>
  <c r="M50"/>
  <c r="M48"/>
  <c r="M46"/>
  <c r="M44"/>
  <c r="M42"/>
  <c r="E56"/>
  <c r="E54"/>
  <c r="E52"/>
  <c r="E50"/>
  <c r="E48"/>
  <c r="E46"/>
  <c r="E44"/>
  <c r="E42"/>
  <c r="D56"/>
  <c r="D54"/>
  <c r="D52"/>
  <c r="D50"/>
  <c r="D48"/>
  <c r="D46"/>
  <c r="D44"/>
  <c r="D42"/>
  <c r="N36"/>
  <c r="N34"/>
  <c r="N32"/>
  <c r="N30"/>
  <c r="N28"/>
  <c r="N26"/>
  <c r="N24"/>
  <c r="N22"/>
  <c r="N8"/>
  <c r="M36"/>
  <c r="M34"/>
  <c r="M32"/>
  <c r="M30"/>
  <c r="M28"/>
  <c r="M26"/>
  <c r="M24"/>
  <c r="M22"/>
  <c r="M8"/>
  <c r="N6"/>
  <c r="M6"/>
  <c r="E36"/>
  <c r="E34"/>
  <c r="E32"/>
  <c r="E30"/>
  <c r="E28"/>
  <c r="E26"/>
  <c r="E24"/>
  <c r="E22"/>
  <c r="E20"/>
  <c r="E18"/>
  <c r="E16"/>
  <c r="E14"/>
  <c r="E12"/>
  <c r="E10"/>
  <c r="E8"/>
  <c r="D36"/>
  <c r="D34"/>
  <c r="D32"/>
  <c r="D30"/>
  <c r="D28"/>
  <c r="D26"/>
  <c r="D24"/>
  <c r="D22"/>
  <c r="D20"/>
  <c r="D18"/>
  <c r="D16"/>
  <c r="D14"/>
  <c r="D12"/>
  <c r="D10"/>
  <c r="D8"/>
  <c r="E6"/>
  <c r="D6"/>
  <c r="C6"/>
  <c r="F59" i="3"/>
  <c r="E75"/>
  <c r="E73"/>
  <c r="E71"/>
  <c r="E69"/>
  <c r="E67"/>
  <c r="E65"/>
  <c r="E63"/>
  <c r="E61"/>
  <c r="E59"/>
  <c r="E57"/>
  <c r="E55"/>
  <c r="E53"/>
  <c r="E51"/>
  <c r="E49"/>
  <c r="E45"/>
  <c r="E47"/>
  <c r="E41"/>
  <c r="E39"/>
  <c r="E37"/>
  <c r="E35"/>
  <c r="E33"/>
  <c r="E31"/>
  <c r="E29"/>
  <c r="E27"/>
  <c r="E25"/>
  <c r="E23"/>
  <c r="E21"/>
  <c r="E19"/>
  <c r="E17"/>
  <c r="E15"/>
  <c r="E11"/>
  <c r="E13"/>
  <c r="S34"/>
  <c r="R14"/>
  <c r="R12"/>
  <c r="F11"/>
  <c r="F13"/>
  <c r="F15"/>
  <c r="F17"/>
  <c r="F19"/>
  <c r="F21"/>
  <c r="F23"/>
  <c r="F25"/>
  <c r="F27"/>
  <c r="F29"/>
  <c r="F31"/>
  <c r="F33"/>
  <c r="F35"/>
  <c r="F37"/>
  <c r="F39"/>
  <c r="F41"/>
  <c r="F45"/>
  <c r="F47"/>
  <c r="F49"/>
  <c r="F51"/>
  <c r="F53"/>
  <c r="F55"/>
  <c r="F57"/>
  <c r="D59"/>
  <c r="F61"/>
  <c r="F63"/>
  <c r="F65"/>
  <c r="F67"/>
  <c r="F69"/>
  <c r="F71"/>
  <c r="F73"/>
  <c r="F75"/>
  <c r="D75"/>
  <c r="D73"/>
  <c r="D69"/>
  <c r="D67"/>
  <c r="D65"/>
  <c r="D63"/>
  <c r="D61"/>
  <c r="D57"/>
  <c r="D55"/>
  <c r="D53"/>
  <c r="D51"/>
  <c r="D49"/>
  <c r="D47"/>
  <c r="D45"/>
  <c r="D41"/>
  <c r="D39"/>
  <c r="D37"/>
  <c r="D35"/>
  <c r="D33"/>
  <c r="D31"/>
  <c r="D29"/>
  <c r="D27"/>
  <c r="D25"/>
  <c r="D23"/>
  <c r="D21"/>
  <c r="D19"/>
  <c r="D17"/>
  <c r="D15"/>
  <c r="D11"/>
  <c r="D13"/>
  <c r="L74" i="6"/>
  <c r="L76"/>
  <c r="L62"/>
  <c r="L64"/>
  <c r="L66"/>
  <c r="L68"/>
  <c r="C74"/>
  <c r="C76"/>
  <c r="C62"/>
  <c r="C64"/>
  <c r="C66"/>
  <c r="C68"/>
  <c r="L56"/>
  <c r="L54"/>
  <c r="L50"/>
  <c r="L52"/>
  <c r="L42"/>
  <c r="L44"/>
  <c r="L46"/>
  <c r="L48"/>
  <c r="C48"/>
  <c r="C56"/>
  <c r="C54"/>
  <c r="C42"/>
  <c r="C44"/>
  <c r="C46"/>
  <c r="C50"/>
  <c r="C52"/>
  <c r="L34"/>
  <c r="L36"/>
  <c r="L22"/>
  <c r="L24"/>
  <c r="L26"/>
  <c r="L28"/>
  <c r="L30"/>
  <c r="L32"/>
  <c r="L6"/>
  <c r="L8"/>
  <c r="C30"/>
  <c r="C32"/>
  <c r="C34"/>
  <c r="C36"/>
  <c r="C26"/>
  <c r="C28"/>
  <c r="C22"/>
  <c r="C24"/>
  <c r="C18"/>
  <c r="C20"/>
  <c r="C14"/>
  <c r="C16"/>
  <c r="C10"/>
  <c r="C12"/>
  <c r="C8"/>
  <c r="A3" i="5"/>
  <c r="H3" i="4"/>
  <c r="A3"/>
  <c r="K2" i="6"/>
  <c r="B2"/>
  <c r="R40" i="3"/>
  <c r="R38"/>
  <c r="R36"/>
  <c r="R34"/>
  <c r="R32"/>
  <c r="R30"/>
  <c r="R28"/>
  <c r="R26"/>
  <c r="R22"/>
  <c r="R20"/>
  <c r="R18"/>
  <c r="R16"/>
  <c r="F22" i="5"/>
  <c r="F20"/>
  <c r="F8"/>
  <c r="F6"/>
  <c r="E22"/>
  <c r="E20"/>
  <c r="D22"/>
  <c r="D20"/>
  <c r="E8"/>
  <c r="E6"/>
  <c r="D8"/>
  <c r="D6"/>
  <c r="D35" i="4"/>
  <c r="D33"/>
  <c r="D31"/>
  <c r="D29"/>
  <c r="D27"/>
  <c r="D25"/>
  <c r="D23"/>
  <c r="D21"/>
  <c r="D19"/>
  <c r="D17"/>
  <c r="D15"/>
  <c r="D13"/>
  <c r="D11"/>
  <c r="D9"/>
  <c r="D7"/>
  <c r="D5"/>
  <c r="S12" i="3"/>
  <c r="S10"/>
  <c r="S40"/>
  <c r="S38"/>
  <c r="S36"/>
  <c r="S32"/>
  <c r="S30"/>
  <c r="S28"/>
  <c r="S26"/>
  <c r="S24"/>
  <c r="S22"/>
  <c r="S20"/>
  <c r="S18"/>
  <c r="S16"/>
  <c r="S14"/>
  <c r="B11" i="4"/>
  <c r="C11"/>
  <c r="R10" i="3"/>
  <c r="J5" i="4"/>
  <c r="K5"/>
  <c r="J7"/>
  <c r="K35"/>
  <c r="J35"/>
  <c r="I35"/>
  <c r="B35"/>
  <c r="C35"/>
  <c r="K33"/>
  <c r="J33"/>
  <c r="I33"/>
  <c r="B33"/>
  <c r="C33"/>
  <c r="K31"/>
  <c r="J31"/>
  <c r="I31"/>
  <c r="B31"/>
  <c r="C31"/>
  <c r="K29"/>
  <c r="J29"/>
  <c r="I29"/>
  <c r="B29"/>
  <c r="C29"/>
  <c r="K27"/>
  <c r="J27"/>
  <c r="I27"/>
  <c r="B27"/>
  <c r="C27"/>
  <c r="K25"/>
  <c r="J25"/>
  <c r="I25"/>
  <c r="B25"/>
  <c r="C25"/>
  <c r="K23"/>
  <c r="J23"/>
  <c r="I23"/>
  <c r="B23"/>
  <c r="C23"/>
  <c r="K21"/>
  <c r="J21"/>
  <c r="I21"/>
  <c r="B21"/>
  <c r="C21"/>
  <c r="K19"/>
  <c r="J19"/>
  <c r="I19"/>
  <c r="B19"/>
  <c r="C19"/>
  <c r="K17"/>
  <c r="J17"/>
  <c r="I17"/>
  <c r="B17"/>
  <c r="C17"/>
  <c r="K15"/>
  <c r="J15"/>
  <c r="I15"/>
  <c r="B15"/>
  <c r="C15"/>
  <c r="K13"/>
  <c r="J13"/>
  <c r="I13"/>
  <c r="B13"/>
  <c r="C13"/>
  <c r="K11"/>
  <c r="J11"/>
  <c r="I11"/>
  <c r="K9"/>
  <c r="J9"/>
  <c r="I9"/>
  <c r="B9"/>
  <c r="C9"/>
  <c r="K7"/>
  <c r="I7"/>
  <c r="B7"/>
  <c r="C7"/>
  <c r="I5"/>
  <c r="B5"/>
  <c r="C5"/>
  <c r="P59" i="6"/>
  <c r="P71"/>
  <c r="P80"/>
  <c r="G39"/>
  <c r="G59"/>
  <c r="G71"/>
  <c r="G80"/>
  <c r="O59"/>
  <c r="O71"/>
  <c r="O80"/>
  <c r="F71"/>
  <c r="F80"/>
  <c r="O3"/>
  <c r="F39"/>
</calcChain>
</file>

<file path=xl/sharedStrings.xml><?xml version="1.0" encoding="utf-8"?>
<sst xmlns="http://schemas.openxmlformats.org/spreadsheetml/2006/main" count="331" uniqueCount="99">
  <si>
    <t>№ j</t>
  </si>
  <si>
    <t>Name</t>
  </si>
  <si>
    <t>Yob., Rank</t>
  </si>
  <si>
    <t>Country/Team</t>
  </si>
  <si>
    <t>Coach</t>
  </si>
  <si>
    <t>№ or</t>
  </si>
  <si>
    <t>PROTOKOL of final</t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</si>
  <si>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</si>
  <si>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</si>
  <si>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</si>
  <si>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</si>
  <si>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</si>
  <si>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</si>
  <si>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</si>
  <si>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</si>
  <si>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</si>
  <si>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</si>
  <si>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</si>
  <si>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</si>
  <si>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</si>
  <si>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</si>
  <si>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</si>
  <si>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B</t>
  </si>
  <si>
    <t>STRUCTURE OF PAIRS ON CIRCLES</t>
  </si>
  <si>
    <t>CIRCLE (Круг)</t>
  </si>
  <si>
    <t>1/8</t>
  </si>
  <si>
    <t>№ m</t>
  </si>
  <si>
    <t>1/16</t>
  </si>
  <si>
    <t>1/4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</si>
  <si>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</si>
  <si>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</si>
  <si>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</si>
  <si>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</si>
  <si>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</si>
  <si>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</si>
  <si>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</si>
  <si>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</si>
  <si>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</si>
  <si>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</si>
  <si>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B1</t>
  </si>
  <si>
    <t>Pool B2</t>
  </si>
  <si>
    <t>Pool A2</t>
  </si>
  <si>
    <t xml:space="preserve">Fight for 3rd place </t>
  </si>
  <si>
    <t>Consolatory meetings (Утешительные встречи)</t>
  </si>
  <si>
    <t>Semifinal (Полуфинал)</t>
  </si>
  <si>
    <t>"B"</t>
  </si>
  <si>
    <t>A. Drokov</t>
  </si>
  <si>
    <t>E.Borkov</t>
  </si>
  <si>
    <t>"А"</t>
  </si>
  <si>
    <t>1</t>
  </si>
  <si>
    <t>2</t>
  </si>
  <si>
    <t>3</t>
  </si>
  <si>
    <t>ZHARLYGASOV Bagdat</t>
  </si>
  <si>
    <t>1990, msic</t>
  </si>
  <si>
    <t>KAZ</t>
  </si>
  <si>
    <t>GEVORGYAN Vaag</t>
  </si>
  <si>
    <t>1991, ms</t>
  </si>
  <si>
    <t>ARM</t>
  </si>
  <si>
    <t>KLINOV Anton</t>
  </si>
  <si>
    <t>1987, msic</t>
  </si>
  <si>
    <t>RUS</t>
  </si>
  <si>
    <t>BALYKOV Vladimir</t>
  </si>
  <si>
    <t>VLASOV Maksim</t>
  </si>
  <si>
    <t>1990, cms</t>
  </si>
  <si>
    <t>BAZYLEV Dzmitri</t>
  </si>
  <si>
    <t>1978, dvms</t>
  </si>
  <si>
    <t>BLR</t>
  </si>
  <si>
    <t>TUTKHALIAN Vae</t>
  </si>
  <si>
    <t>MUSLUMOV Elgun</t>
  </si>
  <si>
    <t>1986, ms</t>
  </si>
  <si>
    <t>AZE</t>
  </si>
  <si>
    <t>ZHARKYNBAY UULU Eldiyar</t>
  </si>
  <si>
    <t>KGZ</t>
  </si>
  <si>
    <t>KHASANOF Mustafo</t>
  </si>
  <si>
    <t>TJK</t>
  </si>
  <si>
    <t>KLETSKOV Nikita</t>
  </si>
  <si>
    <t>1986, msic</t>
  </si>
  <si>
    <t>RUS-M</t>
  </si>
  <si>
    <t>KLETSKOV Dmitriy</t>
  </si>
  <si>
    <t>DULO Daniel</t>
  </si>
  <si>
    <t>1985, ms</t>
  </si>
  <si>
    <t>OGARYSHEV Aleksey</t>
  </si>
  <si>
    <t>1988, ms</t>
  </si>
  <si>
    <t>KURBONOV Farukh</t>
  </si>
  <si>
    <t>1990, ms</t>
  </si>
  <si>
    <t>MOVLAMOV Rauf</t>
  </si>
  <si>
    <t>68 kg</t>
  </si>
  <si>
    <t>M</t>
  </si>
  <si>
    <t>16        participants</t>
  </si>
  <si>
    <t>Chief referee</t>
  </si>
  <si>
    <t>Chief secretary</t>
  </si>
  <si>
    <t>5-6</t>
  </si>
  <si>
    <t>7-8</t>
  </si>
  <si>
    <t>Fight for 3 place</t>
  </si>
  <si>
    <t>Fight for the 3rd place in minor final</t>
  </si>
  <si>
    <t>9-14</t>
  </si>
  <si>
    <t>15-16</t>
  </si>
  <si>
    <t>SVK</t>
  </si>
  <si>
    <t>свободен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</si>
</sst>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58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b/>
      <sz val="12"/>
      <color indexed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indexed="9"/>
      <name val="Arial Cyr"/>
      <charset val="204"/>
    </font>
    <font>
      <sz val="8"/>
      <name val="Arial Narrow"/>
      <family val="2"/>
      <charset val="204"/>
    </font>
    <font>
      <b/>
      <sz val="14"/>
      <name val="Arial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 Cyr"/>
      <charset val="204"/>
    </font>
    <font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b/>
      <sz val="10"/>
      <color indexed="9"/>
      <name val="Arial Narrow"/>
      <family val="2"/>
      <charset val="204"/>
    </font>
    <font>
      <b/>
      <sz val="10"/>
      <color indexed="9"/>
      <name val="Arial Cyr"/>
      <charset val="204"/>
    </font>
    <font>
      <b/>
      <sz val="8"/>
      <color indexed="9"/>
      <name val="Arial Narrow"/>
      <family val="2"/>
      <charset val="204"/>
    </font>
    <font>
      <sz val="11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4"/>
      <name val="Arial"/>
      <family val="2"/>
      <charset val="204"/>
    </font>
    <font>
      <sz val="10"/>
      <name val="Arial Cyr"/>
      <charset val="204"/>
    </font>
    <font>
      <b/>
      <sz val="12"/>
      <color indexed="9"/>
      <name val="Arial Narrow"/>
      <family val="2"/>
      <charset val="204"/>
    </font>
    <font>
      <b/>
      <sz val="11"/>
      <color indexed="9"/>
      <name val="Arial Narrow"/>
      <family val="2"/>
      <charset val="204"/>
    </font>
    <font>
      <sz val="10"/>
      <name val="Arial"/>
      <family val="2"/>
      <charset val="204"/>
    </font>
    <font>
      <b/>
      <sz val="14"/>
      <name val="Arial Narrow"/>
      <family val="2"/>
      <charset val="204"/>
    </font>
    <font>
      <b/>
      <i/>
      <sz val="10"/>
      <name val="Arial Narrow"/>
      <family val="2"/>
      <charset val="204"/>
    </font>
    <font>
      <sz val="9"/>
      <color indexed="10"/>
      <name val="Arial Narrow"/>
      <family val="2"/>
      <charset val="204"/>
    </font>
    <font>
      <b/>
      <sz val="16"/>
      <color rgb="FFFF0000"/>
      <name val="Calibri"/>
      <family val="2"/>
      <charset val="204"/>
      <scheme val="minor"/>
    </font>
    <font>
      <b/>
      <sz val="2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8"/>
      <color theme="0"/>
      <name val="Arial Narrow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sz val="7"/>
      <name val="Arial Narrow"/>
      <family val="2"/>
      <charset val="204"/>
    </font>
    <font>
      <sz val="12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7"/>
      <name val="Arial Narrow"/>
      <family val="2"/>
      <charset val="204"/>
    </font>
    <font>
      <sz val="7"/>
      <color theme="0"/>
      <name val="Arial Narrow"/>
      <family val="2"/>
      <charset val="204"/>
    </font>
    <font>
      <sz val="7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/>
      <diagonal/>
    </border>
    <border>
      <left style="thin">
        <color indexed="64"/>
      </left>
      <right/>
      <top/>
      <bottom style="medium">
        <color indexed="10"/>
      </bottom>
      <diagonal/>
    </border>
    <border>
      <left style="medium">
        <color indexed="64"/>
      </left>
      <right/>
      <top/>
      <bottom style="medium">
        <color indexed="12"/>
      </bottom>
      <diagonal/>
    </border>
    <border>
      <left style="medium">
        <color indexed="64"/>
      </left>
      <right/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485">
    <xf numFmtId="0" fontId="0" fillId="0" borderId="0" xfId="0"/>
    <xf numFmtId="0" fontId="0" fillId="0" borderId="0" xfId="0" applyAlignme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/>
    <xf numFmtId="0" fontId="0" fillId="0" borderId="8" xfId="0" applyBorder="1"/>
    <xf numFmtId="0" fontId="7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NumberFormat="1" applyBorder="1"/>
    <xf numFmtId="0" fontId="6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1" fillId="0" borderId="0" xfId="1" applyFont="1" applyAlignment="1" applyProtection="1">
      <alignment vertical="center" wrapText="1"/>
    </xf>
    <xf numFmtId="0" fontId="0" fillId="0" borderId="0" xfId="0" applyNumberFormat="1"/>
    <xf numFmtId="0" fontId="3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/>
    </xf>
    <xf numFmtId="0" fontId="22" fillId="0" borderId="17" xfId="0" applyFont="1" applyBorder="1" applyAlignment="1">
      <alignment horizontal="left"/>
    </xf>
    <xf numFmtId="0" fontId="23" fillId="0" borderId="18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164" fontId="1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164" fontId="14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0" fillId="0" borderId="0" xfId="0" applyFill="1" applyBorder="1" applyAlignment="1">
      <alignment horizontal="center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0" fillId="0" borderId="0" xfId="0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/>
    <xf numFmtId="0" fontId="30" fillId="0" borderId="0" xfId="0" applyFont="1"/>
    <xf numFmtId="0" fontId="0" fillId="0" borderId="0" xfId="0" applyAlignment="1">
      <alignment horizontal="right"/>
    </xf>
    <xf numFmtId="0" fontId="30" fillId="0" borderId="8" xfId="0" applyFont="1" applyBorder="1"/>
    <xf numFmtId="0" fontId="30" fillId="0" borderId="0" xfId="0" applyFont="1" applyBorder="1"/>
    <xf numFmtId="0" fontId="30" fillId="0" borderId="9" xfId="0" applyFont="1" applyBorder="1"/>
    <xf numFmtId="0" fontId="14" fillId="0" borderId="0" xfId="0" applyFont="1" applyFill="1" applyAlignment="1">
      <alignment vertical="center"/>
    </xf>
    <xf numFmtId="0" fontId="6" fillId="0" borderId="0" xfId="1" applyFont="1" applyBorder="1" applyAlignment="1" applyProtection="1">
      <alignment horizontal="left"/>
    </xf>
    <xf numFmtId="0" fontId="0" fillId="0" borderId="0" xfId="0" applyBorder="1" applyAlignment="1">
      <alignment horizontal="center"/>
    </xf>
    <xf numFmtId="0" fontId="29" fillId="0" borderId="0" xfId="0" applyFont="1"/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6" fillId="0" borderId="20" xfId="0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/>
    </xf>
    <xf numFmtId="0" fontId="16" fillId="0" borderId="24" xfId="0" applyFont="1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8" fillId="0" borderId="0" xfId="0" applyFont="1"/>
    <xf numFmtId="0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6" fillId="0" borderId="0" xfId="0" applyFont="1" applyBorder="1" applyAlignment="1">
      <alignment vertical="justify"/>
    </xf>
    <xf numFmtId="0" fontId="39" fillId="0" borderId="0" xfId="0" applyFont="1" applyFill="1" applyAlignment="1">
      <alignment horizontal="left"/>
    </xf>
    <xf numFmtId="0" fontId="6" fillId="0" borderId="0" xfId="0" applyFont="1" applyBorder="1" applyAlignment="1">
      <alignment vertical="center"/>
    </xf>
    <xf numFmtId="0" fontId="35" fillId="0" borderId="0" xfId="0" applyNumberFormat="1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6" fillId="0" borderId="27" xfId="1" applyFont="1" applyBorder="1" applyAlignment="1" applyProtection="1">
      <alignment vertical="center" wrapText="1"/>
    </xf>
    <xf numFmtId="0" fontId="6" fillId="0" borderId="10" xfId="1" applyFont="1" applyBorder="1" applyAlignment="1" applyProtection="1">
      <alignment horizontal="center" vertical="center" wrapText="1"/>
    </xf>
    <xf numFmtId="0" fontId="6" fillId="0" borderId="0" xfId="1" applyFont="1" applyBorder="1" applyAlignment="1" applyProtection="1">
      <alignment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1" applyNumberFormat="1" applyFont="1" applyBorder="1" applyAlignment="1" applyProtection="1">
      <alignment vertical="center" wrapText="1"/>
    </xf>
    <xf numFmtId="0" fontId="19" fillId="0" borderId="0" xfId="0" applyNumberFormat="1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14" fillId="0" borderId="0" xfId="2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64" fontId="14" fillId="0" borderId="0" xfId="2" applyFont="1" applyBorder="1" applyAlignment="1">
      <alignment horizontal="center" vertical="center" wrapText="1"/>
    </xf>
    <xf numFmtId="0" fontId="23" fillId="0" borderId="0" xfId="0" applyFont="1" applyBorder="1"/>
    <xf numFmtId="164" fontId="17" fillId="0" borderId="0" xfId="2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vertical="center"/>
    </xf>
    <xf numFmtId="49" fontId="11" fillId="0" borderId="27" xfId="0" applyNumberFormat="1" applyFont="1" applyBorder="1" applyAlignment="1">
      <alignment vertical="center"/>
    </xf>
    <xf numFmtId="0" fontId="24" fillId="0" borderId="0" xfId="0" applyFont="1" applyAlignment="1"/>
    <xf numFmtId="0" fontId="19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49" fontId="0" fillId="0" borderId="0" xfId="0" applyNumberFormat="1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8" fillId="0" borderId="0" xfId="1" applyFont="1" applyAlignment="1" applyProtection="1">
      <alignment vertical="center"/>
    </xf>
    <xf numFmtId="0" fontId="42" fillId="0" borderId="0" xfId="0" applyFont="1"/>
    <xf numFmtId="0" fontId="44" fillId="0" borderId="0" xfId="1" applyFont="1" applyAlignment="1" applyProtection="1">
      <alignment vertical="center"/>
    </xf>
    <xf numFmtId="0" fontId="8" fillId="0" borderId="0" xfId="1" applyFont="1" applyBorder="1" applyAlignment="1" applyProtection="1">
      <alignment vertical="center"/>
    </xf>
    <xf numFmtId="0" fontId="44" fillId="0" borderId="0" xfId="1" applyFont="1" applyAlignment="1" applyProtection="1">
      <alignment horizontal="left" vertical="center"/>
    </xf>
    <xf numFmtId="0" fontId="8" fillId="0" borderId="0" xfId="1" applyFont="1" applyAlignment="1" applyProtection="1">
      <alignment horizontal="left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9" fillId="9" borderId="0" xfId="0" applyFont="1" applyFill="1" applyBorder="1" applyAlignment="1">
      <alignment horizontal="center" vertical="center"/>
    </xf>
    <xf numFmtId="49" fontId="18" fillId="9" borderId="0" xfId="0" applyNumberFormat="1" applyFont="1" applyFill="1" applyBorder="1" applyAlignment="1">
      <alignment horizontal="center" vertical="center" wrapText="1"/>
    </xf>
    <xf numFmtId="0" fontId="16" fillId="9" borderId="0" xfId="0" applyNumberFormat="1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/>
    </xf>
    <xf numFmtId="0" fontId="9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/>
    <xf numFmtId="49" fontId="10" fillId="9" borderId="0" xfId="0" applyNumberFormat="1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 vertical="center"/>
    </xf>
    <xf numFmtId="0" fontId="0" fillId="9" borderId="0" xfId="0" applyFill="1"/>
    <xf numFmtId="0" fontId="3" fillId="9" borderId="0" xfId="0" applyNumberFormat="1" applyFont="1" applyFill="1" applyBorder="1" applyAlignment="1">
      <alignment vertical="center" wrapText="1"/>
    </xf>
    <xf numFmtId="49" fontId="0" fillId="0" borderId="0" xfId="0" applyNumberFormat="1"/>
    <xf numFmtId="0" fontId="6" fillId="9" borderId="0" xfId="0" applyFont="1" applyFill="1" applyBorder="1" applyAlignment="1">
      <alignment vertical="center"/>
    </xf>
    <xf numFmtId="0" fontId="35" fillId="9" borderId="0" xfId="0" applyNumberFormat="1" applyFont="1" applyFill="1" applyBorder="1" applyAlignment="1">
      <alignment vertical="center" wrapText="1"/>
    </xf>
    <xf numFmtId="0" fontId="1" fillId="0" borderId="0" xfId="0" applyFont="1"/>
    <xf numFmtId="0" fontId="50" fillId="0" borderId="0" xfId="0" applyFont="1" applyBorder="1" applyAlignment="1">
      <alignment vertical="center"/>
    </xf>
    <xf numFmtId="0" fontId="51" fillId="0" borderId="52" xfId="0" applyFont="1" applyBorder="1" applyAlignment="1"/>
    <xf numFmtId="0" fontId="51" fillId="0" borderId="0" xfId="0" applyFont="1"/>
    <xf numFmtId="0" fontId="2" fillId="0" borderId="2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46" fillId="9" borderId="10" xfId="0" applyFont="1" applyFill="1" applyBorder="1" applyAlignment="1">
      <alignment horizontal="center" vertical="center" wrapText="1"/>
    </xf>
    <xf numFmtId="0" fontId="46" fillId="9" borderId="2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29" xfId="0" applyFont="1" applyFill="1" applyBorder="1" applyAlignment="1">
      <alignment horizontal="left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164" fontId="14" fillId="0" borderId="16" xfId="2" applyFont="1" applyBorder="1" applyAlignment="1">
      <alignment horizontal="center" vertical="center" wrapText="1"/>
    </xf>
    <xf numFmtId="164" fontId="14" fillId="0" borderId="30" xfId="2" applyFont="1" applyBorder="1" applyAlignment="1">
      <alignment horizontal="center" vertical="center" wrapText="1"/>
    </xf>
    <xf numFmtId="164" fontId="14" fillId="0" borderId="31" xfId="2" applyFont="1" applyBorder="1" applyAlignment="1">
      <alignment horizontal="center" vertical="center" wrapText="1"/>
    </xf>
    <xf numFmtId="164" fontId="14" fillId="0" borderId="32" xfId="2" applyFont="1" applyBorder="1" applyAlignment="1">
      <alignment horizontal="center" vertical="center" wrapText="1"/>
    </xf>
    <xf numFmtId="0" fontId="14" fillId="0" borderId="33" xfId="2" applyNumberFormat="1" applyFont="1" applyBorder="1" applyAlignment="1">
      <alignment horizontal="center" vertical="center" wrapText="1"/>
    </xf>
    <xf numFmtId="0" fontId="14" fillId="0" borderId="34" xfId="2" applyNumberFormat="1" applyFont="1" applyBorder="1" applyAlignment="1">
      <alignment horizontal="center" vertical="center" wrapText="1"/>
    </xf>
    <xf numFmtId="164" fontId="17" fillId="3" borderId="35" xfId="2" applyFont="1" applyFill="1" applyBorder="1" applyAlignment="1">
      <alignment horizontal="center" vertical="center" wrapText="1"/>
    </xf>
    <xf numFmtId="164" fontId="17" fillId="3" borderId="30" xfId="2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64" fontId="14" fillId="0" borderId="9" xfId="2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164" fontId="17" fillId="4" borderId="16" xfId="2" applyFont="1" applyFill="1" applyBorder="1" applyAlignment="1">
      <alignment horizontal="center" vertical="center" wrapText="1"/>
    </xf>
    <xf numFmtId="164" fontId="17" fillId="4" borderId="30" xfId="2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6" fillId="0" borderId="0" xfId="1" applyFont="1" applyAlignment="1" applyProtection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 wrapText="1"/>
    </xf>
    <xf numFmtId="0" fontId="8" fillId="0" borderId="16" xfId="1" applyFont="1" applyBorder="1" applyAlignment="1" applyProtection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8" fillId="0" borderId="16" xfId="1" applyFont="1" applyBorder="1" applyAlignment="1" applyProtection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1" xfId="1" applyFont="1" applyBorder="1" applyAlignment="1" applyProtection="1">
      <alignment horizontal="center" vertical="center" wrapText="1"/>
    </xf>
    <xf numFmtId="0" fontId="8" fillId="0" borderId="35" xfId="1" applyFont="1" applyBorder="1" applyAlignment="1" applyProtection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35" xfId="1" applyFont="1" applyBorder="1" applyAlignment="1" applyProtection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center" vertical="center" wrapText="1"/>
    </xf>
    <xf numFmtId="0" fontId="8" fillId="0" borderId="18" xfId="1" applyFont="1" applyBorder="1" applyAlignment="1" applyProtection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8" fillId="0" borderId="39" xfId="1" applyFont="1" applyBorder="1" applyAlignment="1" applyProtection="1">
      <alignment horizontal="left" vertical="center" wrapText="1"/>
    </xf>
    <xf numFmtId="0" fontId="8" fillId="0" borderId="18" xfId="1" applyFont="1" applyBorder="1" applyAlignment="1" applyProtection="1">
      <alignment horizontal="left" vertical="center" wrapText="1"/>
    </xf>
    <xf numFmtId="0" fontId="8" fillId="0" borderId="11" xfId="1" applyFont="1" applyBorder="1" applyAlignment="1" applyProtection="1">
      <alignment horizontal="left" vertical="center" wrapText="1"/>
    </xf>
    <xf numFmtId="0" fontId="4" fillId="0" borderId="0" xfId="1" applyFont="1" applyAlignment="1" applyProtection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" fillId="0" borderId="14" xfId="1" applyFont="1" applyBorder="1" applyAlignment="1" applyProtection="1">
      <alignment horizontal="center" vertical="center" wrapText="1"/>
    </xf>
    <xf numFmtId="0" fontId="1" fillId="0" borderId="29" xfId="1" applyFont="1" applyBorder="1" applyAlignment="1" applyProtection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" fillId="0" borderId="10" xfId="1" applyFont="1" applyBorder="1" applyAlignment="1" applyProtection="1">
      <alignment horizontal="center" vertical="center" wrapText="1"/>
    </xf>
    <xf numFmtId="0" fontId="1" fillId="0" borderId="42" xfId="1" applyFont="1" applyBorder="1" applyAlignment="1" applyProtection="1">
      <alignment horizontal="center" vertical="center" wrapText="1"/>
    </xf>
    <xf numFmtId="0" fontId="1" fillId="0" borderId="10" xfId="1" applyFont="1" applyBorder="1" applyAlignment="1" applyProtection="1">
      <alignment horizontal="left" vertical="center" wrapText="1"/>
    </xf>
    <xf numFmtId="0" fontId="1" fillId="0" borderId="42" xfId="1" applyFont="1" applyBorder="1" applyAlignment="1" applyProtection="1">
      <alignment horizontal="lef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1" xfId="0" applyFont="1" applyBorder="1" applyAlignment="1">
      <alignment horizontal="center" vertical="center" wrapText="1"/>
    </xf>
    <xf numFmtId="49" fontId="9" fillId="0" borderId="29" xfId="0" applyNumberFormat="1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1" fillId="0" borderId="29" xfId="1" applyFont="1" applyBorder="1" applyAlignment="1" applyProtection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49" fontId="8" fillId="0" borderId="40" xfId="0" applyNumberFormat="1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 wrapText="1"/>
    </xf>
    <xf numFmtId="49" fontId="2" fillId="0" borderId="45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1" fillId="0" borderId="40" xfId="1" applyFont="1" applyBorder="1" applyAlignment="1" applyProtection="1">
      <alignment horizontal="left" vertical="center" wrapText="1"/>
    </xf>
    <xf numFmtId="0" fontId="1" fillId="0" borderId="40" xfId="1" applyFont="1" applyBorder="1" applyAlignment="1" applyProtection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9" fontId="9" fillId="0" borderId="40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" fillId="0" borderId="40" xfId="1" applyFont="1" applyBorder="1" applyAlignment="1" applyProtection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49" fontId="9" fillId="0" borderId="28" xfId="0" applyNumberFormat="1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4" fillId="0" borderId="28" xfId="1" applyFont="1" applyBorder="1" applyAlignment="1" applyProtection="1">
      <alignment horizontal="left" vertical="center" wrapText="1"/>
    </xf>
    <xf numFmtId="0" fontId="48" fillId="0" borderId="28" xfId="0" applyFont="1" applyBorder="1" applyAlignment="1">
      <alignment horizontal="left" vertical="center" wrapText="1"/>
    </xf>
    <xf numFmtId="0" fontId="54" fillId="0" borderId="28" xfId="1" applyFont="1" applyBorder="1" applyAlignment="1" applyProtection="1">
      <alignment horizontal="center" vertical="center" wrapText="1"/>
    </xf>
    <xf numFmtId="0" fontId="48" fillId="0" borderId="28" xfId="0" applyFont="1" applyBorder="1" applyAlignment="1">
      <alignment horizontal="center" vertical="center" wrapText="1"/>
    </xf>
    <xf numFmtId="0" fontId="53" fillId="0" borderId="41" xfId="0" applyFont="1" applyBorder="1" applyAlignment="1">
      <alignment horizontal="center" vertical="center" wrapText="1"/>
    </xf>
    <xf numFmtId="0" fontId="48" fillId="0" borderId="41" xfId="0" applyFont="1" applyBorder="1" applyAlignment="1">
      <alignment horizontal="left" vertical="center" wrapText="1"/>
    </xf>
    <xf numFmtId="0" fontId="48" fillId="0" borderId="41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/>
    </xf>
    <xf numFmtId="0" fontId="36" fillId="0" borderId="40" xfId="1" applyFont="1" applyBorder="1" applyAlignment="1" applyProtection="1">
      <alignment horizontal="center" vertical="center" wrapText="1"/>
    </xf>
    <xf numFmtId="0" fontId="36" fillId="0" borderId="41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25" fillId="0" borderId="7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" fillId="0" borderId="14" xfId="1" applyFont="1" applyBorder="1" applyAlignment="1" applyProtection="1">
      <alignment horizontal="left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0" fillId="0" borderId="54" xfId="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30" fillId="0" borderId="55" xfId="0" applyFont="1" applyFill="1" applyBorder="1" applyAlignment="1">
      <alignment horizontal="center" vertical="center" wrapText="1"/>
    </xf>
    <xf numFmtId="0" fontId="31" fillId="3" borderId="12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56" xfId="0" applyFont="1" applyFill="1" applyBorder="1" applyAlignment="1">
      <alignment horizontal="center" vertical="center"/>
    </xf>
    <xf numFmtId="0" fontId="32" fillId="0" borderId="52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0" fontId="29" fillId="6" borderId="57" xfId="1" applyFont="1" applyFill="1" applyBorder="1" applyAlignment="1" applyProtection="1">
      <alignment horizontal="center" vertical="center" wrapText="1"/>
    </xf>
    <xf numFmtId="0" fontId="29" fillId="6" borderId="13" xfId="1" applyFont="1" applyFill="1" applyBorder="1" applyAlignment="1" applyProtection="1">
      <alignment horizontal="center" vertical="center" wrapText="1"/>
    </xf>
    <xf numFmtId="0" fontId="29" fillId="6" borderId="58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1" fillId="4" borderId="56" xfId="0" applyFont="1" applyFill="1" applyBorder="1" applyAlignment="1">
      <alignment horizontal="center" vertical="center"/>
    </xf>
    <xf numFmtId="0" fontId="4" fillId="0" borderId="28" xfId="1" applyFont="1" applyFill="1" applyBorder="1" applyAlignment="1" applyProtection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31" fillId="5" borderId="56" xfId="0" applyFont="1" applyFill="1" applyBorder="1" applyAlignment="1">
      <alignment horizontal="center" vertical="center"/>
    </xf>
    <xf numFmtId="49" fontId="9" fillId="7" borderId="39" xfId="0" applyNumberFormat="1" applyFont="1" applyFill="1" applyBorder="1" applyAlignment="1">
      <alignment horizontal="center" vertical="center" wrapText="1"/>
    </xf>
    <xf numFmtId="49" fontId="9" fillId="7" borderId="18" xfId="0" applyNumberFormat="1" applyFont="1" applyFill="1" applyBorder="1" applyAlignment="1">
      <alignment horizontal="center" vertical="center" wrapText="1"/>
    </xf>
    <xf numFmtId="0" fontId="45" fillId="0" borderId="17" xfId="0" applyNumberFormat="1" applyFont="1" applyBorder="1" applyAlignment="1">
      <alignment horizontal="center" vertical="center" wrapText="1"/>
    </xf>
    <xf numFmtId="0" fontId="45" fillId="0" borderId="30" xfId="0" applyNumberFormat="1" applyFont="1" applyBorder="1" applyAlignment="1">
      <alignment horizontal="center" vertical="center" wrapText="1"/>
    </xf>
    <xf numFmtId="0" fontId="8" fillId="0" borderId="64" xfId="0" applyNumberFormat="1" applyFont="1" applyBorder="1" applyAlignment="1">
      <alignment horizontal="center" vertical="center" wrapText="1"/>
    </xf>
    <xf numFmtId="0" fontId="8" fillId="0" borderId="46" xfId="0" applyNumberFormat="1" applyFont="1" applyBorder="1" applyAlignment="1">
      <alignment horizontal="center" vertical="center" wrapText="1"/>
    </xf>
    <xf numFmtId="49" fontId="9" fillId="6" borderId="39" xfId="0" applyNumberFormat="1" applyFont="1" applyFill="1" applyBorder="1" applyAlignment="1">
      <alignment horizontal="center" vertical="center" wrapText="1"/>
    </xf>
    <xf numFmtId="49" fontId="9" fillId="6" borderId="35" xfId="0" applyNumberFormat="1" applyFont="1" applyFill="1" applyBorder="1" applyAlignment="1">
      <alignment horizontal="center" vertical="center" wrapText="1"/>
    </xf>
    <xf numFmtId="0" fontId="45" fillId="0" borderId="38" xfId="0" applyNumberFormat="1" applyFont="1" applyBorder="1" applyAlignment="1">
      <alignment horizontal="center" vertical="center" wrapText="1"/>
    </xf>
    <xf numFmtId="0" fontId="8" fillId="0" borderId="45" xfId="0" applyNumberFormat="1" applyFont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9" fillId="2" borderId="35" xfId="0" applyNumberFormat="1" applyFont="1" applyFill="1" applyBorder="1" applyAlignment="1">
      <alignment horizontal="center" vertical="center" wrapText="1"/>
    </xf>
    <xf numFmtId="0" fontId="45" fillId="0" borderId="33" xfId="0" applyNumberFormat="1" applyFont="1" applyBorder="1" applyAlignment="1">
      <alignment horizontal="center" vertical="center" wrapText="1"/>
    </xf>
    <xf numFmtId="0" fontId="0" fillId="0" borderId="54" xfId="0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 wrapText="1"/>
    </xf>
    <xf numFmtId="0" fontId="0" fillId="0" borderId="18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9" borderId="0" xfId="0" applyNumberFormat="1" applyFont="1" applyFill="1" applyBorder="1" applyAlignment="1">
      <alignment horizontal="center" vertical="center" wrapText="1"/>
    </xf>
    <xf numFmtId="0" fontId="40" fillId="9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37" fillId="0" borderId="38" xfId="0" applyFont="1" applyFill="1" applyBorder="1" applyAlignment="1">
      <alignment horizontal="center" vertical="center" wrapText="1"/>
    </xf>
    <xf numFmtId="49" fontId="9" fillId="0" borderId="39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35" xfId="0" applyNumberFormat="1" applyFont="1" applyBorder="1" applyAlignment="1">
      <alignment horizontal="center" vertical="center" wrapText="1"/>
    </xf>
    <xf numFmtId="0" fontId="9" fillId="0" borderId="67" xfId="0" applyNumberFormat="1" applyFont="1" applyFill="1" applyBorder="1" applyAlignment="1">
      <alignment horizontal="center" vertical="center" wrapText="1"/>
    </xf>
    <xf numFmtId="0" fontId="9" fillId="0" borderId="68" xfId="0" applyNumberFormat="1" applyFont="1" applyFill="1" applyBorder="1" applyAlignment="1">
      <alignment horizontal="center" vertical="center" wrapText="1"/>
    </xf>
    <xf numFmtId="0" fontId="16" fillId="0" borderId="25" xfId="0" applyNumberFormat="1" applyFont="1" applyFill="1" applyBorder="1" applyAlignment="1">
      <alignment horizontal="center" vertical="center" wrapText="1"/>
    </xf>
    <xf numFmtId="0" fontId="16" fillId="0" borderId="26" xfId="0" applyNumberFormat="1" applyFont="1" applyFill="1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9" fillId="2" borderId="18" xfId="0" applyNumberFormat="1" applyFont="1" applyFill="1" applyBorder="1" applyAlignment="1">
      <alignment horizontal="center" vertical="center" wrapText="1"/>
    </xf>
    <xf numFmtId="0" fontId="37" fillId="0" borderId="34" xfId="0" applyFont="1" applyFill="1" applyBorder="1" applyAlignment="1">
      <alignment horizontal="center" vertical="center" wrapText="1"/>
    </xf>
    <xf numFmtId="0" fontId="37" fillId="0" borderId="33" xfId="0" applyFont="1" applyFill="1" applyBorder="1" applyAlignment="1">
      <alignment horizontal="center" vertical="center" wrapText="1"/>
    </xf>
    <xf numFmtId="0" fontId="48" fillId="0" borderId="39" xfId="0" applyFont="1" applyFill="1" applyBorder="1" applyAlignment="1">
      <alignment horizontal="left" vertical="center" wrapText="1"/>
    </xf>
    <xf numFmtId="0" fontId="48" fillId="0" borderId="18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33" fillId="3" borderId="38" xfId="0" applyFont="1" applyFill="1" applyBorder="1" applyAlignment="1">
      <alignment horizontal="center" vertical="center" wrapText="1"/>
    </xf>
    <xf numFmtId="0" fontId="34" fillId="3" borderId="34" xfId="0" applyFont="1" applyFill="1" applyBorder="1" applyAlignment="1">
      <alignment horizontal="center" vertical="center"/>
    </xf>
    <xf numFmtId="0" fontId="48" fillId="0" borderId="11" xfId="0" applyFont="1" applyFill="1" applyBorder="1" applyAlignment="1">
      <alignment horizontal="left" vertical="center" wrapText="1"/>
    </xf>
    <xf numFmtId="0" fontId="48" fillId="0" borderId="35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50" xfId="0" applyFont="1" applyBorder="1" applyAlignment="1">
      <alignment horizontal="center" vertical="center" textRotation="90"/>
    </xf>
    <xf numFmtId="0" fontId="6" fillId="0" borderId="29" xfId="0" applyFont="1" applyBorder="1" applyAlignment="1">
      <alignment horizontal="center" vertical="center" textRotation="90"/>
    </xf>
    <xf numFmtId="0" fontId="41" fillId="9" borderId="0" xfId="0" applyNumberFormat="1" applyFont="1" applyFill="1" applyBorder="1" applyAlignment="1">
      <alignment horizontal="center" vertical="center" wrapText="1"/>
    </xf>
    <xf numFmtId="0" fontId="33" fillId="4" borderId="33" xfId="0" applyFont="1" applyFill="1" applyBorder="1" applyAlignment="1">
      <alignment horizontal="center" vertical="center" wrapText="1"/>
    </xf>
    <xf numFmtId="0" fontId="34" fillId="4" borderId="38" xfId="0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9" fillId="7" borderId="39" xfId="0" applyNumberFormat="1" applyFont="1" applyFill="1" applyBorder="1" applyAlignment="1">
      <alignment horizontal="center" vertical="center" wrapText="1"/>
    </xf>
    <xf numFmtId="0" fontId="9" fillId="7" borderId="35" xfId="0" applyNumberFormat="1" applyFon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9" fillId="0" borderId="65" xfId="0" applyNumberFormat="1" applyFont="1" applyFill="1" applyBorder="1" applyAlignment="1">
      <alignment horizontal="center" vertical="center" wrapText="1"/>
    </xf>
    <xf numFmtId="0" fontId="9" fillId="0" borderId="66" xfId="0" applyNumberFormat="1" applyFont="1" applyFill="1" applyBorder="1" applyAlignment="1">
      <alignment horizontal="center" vertical="center" wrapText="1"/>
    </xf>
    <xf numFmtId="0" fontId="16" fillId="0" borderId="69" xfId="0" applyNumberFormat="1" applyFont="1" applyFill="1" applyBorder="1" applyAlignment="1">
      <alignment horizontal="center" vertical="center" wrapText="1"/>
    </xf>
    <xf numFmtId="0" fontId="16" fillId="0" borderId="70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52" fillId="0" borderId="39" xfId="0" applyNumberFormat="1" applyFont="1" applyBorder="1" applyAlignment="1">
      <alignment horizontal="center" vertical="center" wrapText="1"/>
    </xf>
    <xf numFmtId="49" fontId="52" fillId="0" borderId="18" xfId="0" applyNumberFormat="1" applyFont="1" applyBorder="1" applyAlignment="1">
      <alignment horizontal="center" vertical="center" wrapText="1"/>
    </xf>
    <xf numFmtId="0" fontId="43" fillId="0" borderId="0" xfId="1" applyNumberFormat="1" applyFont="1" applyBorder="1" applyAlignment="1" applyProtection="1">
      <alignment horizontal="center" vertical="center" wrapText="1"/>
    </xf>
    <xf numFmtId="0" fontId="47" fillId="7" borderId="12" xfId="0" applyFont="1" applyFill="1" applyBorder="1" applyAlignment="1">
      <alignment horizontal="center" vertical="center" wrapText="1"/>
    </xf>
    <xf numFmtId="0" fontId="47" fillId="7" borderId="52" xfId="0" applyFont="1" applyFill="1" applyBorder="1" applyAlignment="1">
      <alignment horizontal="center" vertical="center" wrapText="1"/>
    </xf>
    <xf numFmtId="0" fontId="47" fillId="7" borderId="53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 wrapText="1"/>
    </xf>
    <xf numFmtId="0" fontId="47" fillId="7" borderId="0" xfId="0" applyFont="1" applyFill="1" applyBorder="1" applyAlignment="1">
      <alignment horizontal="center" vertical="center" wrapText="1"/>
    </xf>
    <xf numFmtId="0" fontId="47" fillId="7" borderId="54" xfId="0" applyFont="1" applyFill="1" applyBorder="1" applyAlignment="1">
      <alignment horizontal="center" vertical="center" wrapText="1"/>
    </xf>
    <xf numFmtId="0" fontId="47" fillId="7" borderId="56" xfId="0" applyFont="1" applyFill="1" applyBorder="1" applyAlignment="1">
      <alignment horizontal="center" vertical="center" wrapText="1"/>
    </xf>
    <xf numFmtId="0" fontId="47" fillId="7" borderId="27" xfId="0" applyFont="1" applyFill="1" applyBorder="1" applyAlignment="1">
      <alignment horizontal="center" vertical="center" wrapText="1"/>
    </xf>
    <xf numFmtId="0" fontId="47" fillId="7" borderId="55" xfId="0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 wrapText="1"/>
    </xf>
    <xf numFmtId="0" fontId="19" fillId="8" borderId="59" xfId="0" applyFont="1" applyFill="1" applyBorder="1" applyAlignment="1">
      <alignment horizontal="center" vertical="center" wrapText="1"/>
    </xf>
    <xf numFmtId="0" fontId="19" fillId="8" borderId="18" xfId="0" applyFont="1" applyFill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9" fillId="2" borderId="35" xfId="0" applyNumberFormat="1" applyFont="1" applyFill="1" applyBorder="1" applyAlignment="1">
      <alignment horizontal="center" vertical="center" wrapText="1"/>
    </xf>
    <xf numFmtId="0" fontId="9" fillId="6" borderId="39" xfId="0" applyNumberFormat="1" applyFont="1" applyFill="1" applyBorder="1" applyAlignment="1">
      <alignment horizontal="center" vertical="center" wrapText="1"/>
    </xf>
    <xf numFmtId="0" fontId="9" fillId="6" borderId="35" xfId="0" applyNumberFormat="1" applyFont="1" applyFill="1" applyBorder="1" applyAlignment="1">
      <alignment horizontal="center" vertical="center" wrapText="1"/>
    </xf>
    <xf numFmtId="49" fontId="52" fillId="0" borderId="35" xfId="0" applyNumberFormat="1" applyFont="1" applyBorder="1" applyAlignment="1">
      <alignment horizontal="center" vertical="center" wrapText="1"/>
    </xf>
    <xf numFmtId="0" fontId="49" fillId="0" borderId="69" xfId="0" applyNumberFormat="1" applyFont="1" applyFill="1" applyBorder="1" applyAlignment="1">
      <alignment horizontal="center" vertical="center" wrapText="1"/>
    </xf>
    <xf numFmtId="0" fontId="49" fillId="0" borderId="70" xfId="0" applyNumberFormat="1" applyFont="1" applyFill="1" applyBorder="1" applyAlignment="1">
      <alignment horizontal="center" vertical="center" wrapText="1"/>
    </xf>
    <xf numFmtId="0" fontId="55" fillId="0" borderId="12" xfId="0" applyFont="1" applyFill="1" applyBorder="1" applyAlignment="1">
      <alignment horizontal="center" vertical="center" wrapText="1"/>
    </xf>
    <xf numFmtId="0" fontId="55" fillId="0" borderId="11" xfId="0" applyFont="1" applyFill="1" applyBorder="1" applyAlignment="1">
      <alignment horizontal="center" vertical="center" wrapText="1"/>
    </xf>
    <xf numFmtId="0" fontId="55" fillId="0" borderId="60" xfId="0" applyFont="1" applyFill="1" applyBorder="1" applyAlignment="1">
      <alignment horizontal="center" vertical="center"/>
    </xf>
    <xf numFmtId="0" fontId="55" fillId="0" borderId="35" xfId="0" applyFont="1" applyFill="1" applyBorder="1" applyAlignment="1">
      <alignment horizontal="center" vertical="center" wrapText="1"/>
    </xf>
    <xf numFmtId="0" fontId="56" fillId="0" borderId="60" xfId="0" applyFont="1" applyFill="1" applyBorder="1" applyAlignment="1">
      <alignment horizontal="center" vertical="center" wrapText="1"/>
    </xf>
    <xf numFmtId="0" fontId="56" fillId="0" borderId="39" xfId="0" applyFont="1" applyFill="1" applyBorder="1" applyAlignment="1">
      <alignment horizontal="center" vertical="center" wrapText="1"/>
    </xf>
    <xf numFmtId="0" fontId="56" fillId="0" borderId="34" xfId="0" applyFont="1" applyFill="1" applyBorder="1" applyAlignment="1">
      <alignment horizontal="center" vertical="center" wrapText="1"/>
    </xf>
    <xf numFmtId="0" fontId="56" fillId="0" borderId="18" xfId="0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0" fontId="56" fillId="0" borderId="11" xfId="0" applyFont="1" applyFill="1" applyBorder="1" applyAlignment="1">
      <alignment horizontal="center" vertical="center" wrapText="1"/>
    </xf>
    <xf numFmtId="0" fontId="56" fillId="0" borderId="60" xfId="0" applyFont="1" applyFill="1" applyBorder="1" applyAlignment="1">
      <alignment horizontal="center" vertical="center"/>
    </xf>
    <xf numFmtId="0" fontId="56" fillId="0" borderId="35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55" fillId="0" borderId="60" xfId="0" applyFont="1" applyFill="1" applyBorder="1" applyAlignment="1">
      <alignment horizontal="center" vertical="center" wrapText="1"/>
    </xf>
    <xf numFmtId="0" fontId="55" fillId="0" borderId="39" xfId="0" applyFont="1" applyFill="1" applyBorder="1" applyAlignment="1">
      <alignment horizontal="center" vertical="center" wrapText="1"/>
    </xf>
    <xf numFmtId="0" fontId="55" fillId="0" borderId="34" xfId="0" applyFont="1" applyFill="1" applyBorder="1" applyAlignment="1">
      <alignment horizontal="center" vertical="center" wrapText="1"/>
    </xf>
    <xf numFmtId="0" fontId="55" fillId="0" borderId="18" xfId="0" applyFont="1" applyFill="1" applyBorder="1" applyAlignment="1">
      <alignment horizontal="center" vertical="center" wrapText="1"/>
    </xf>
    <xf numFmtId="0" fontId="8" fillId="0" borderId="36" xfId="0" applyNumberFormat="1" applyFont="1" applyBorder="1" applyAlignment="1">
      <alignment vertical="center" wrapText="1"/>
    </xf>
    <xf numFmtId="0" fontId="8" fillId="0" borderId="47" xfId="0" applyNumberFormat="1" applyFont="1" applyBorder="1" applyAlignment="1">
      <alignment vertical="center" wrapText="1"/>
    </xf>
    <xf numFmtId="0" fontId="8" fillId="0" borderId="37" xfId="0" applyNumberFormat="1" applyFont="1" applyBorder="1" applyAlignment="1">
      <alignment vertical="center" wrapText="1"/>
    </xf>
    <xf numFmtId="0" fontId="3" fillId="7" borderId="11" xfId="0" applyNumberFormat="1" applyFont="1" applyFill="1" applyBorder="1" applyAlignment="1">
      <alignment horizontal="center" vertical="center"/>
    </xf>
    <xf numFmtId="0" fontId="3" fillId="7" borderId="18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8" fillId="0" borderId="63" xfId="0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left" vertical="center" wrapText="1"/>
    </xf>
    <xf numFmtId="0" fontId="55" fillId="0" borderId="62" xfId="0" applyFont="1" applyFill="1" applyBorder="1" applyAlignment="1">
      <alignment horizontal="center" vertical="center" wrapText="1"/>
    </xf>
    <xf numFmtId="0" fontId="55" fillId="0" borderId="45" xfId="0" applyNumberFormat="1" applyFont="1" applyBorder="1" applyAlignment="1">
      <alignment horizontal="center" vertical="center" wrapText="1"/>
    </xf>
    <xf numFmtId="0" fontId="55" fillId="0" borderId="64" xfId="0" applyNumberFormat="1" applyFont="1" applyBorder="1" applyAlignment="1">
      <alignment horizontal="center" vertical="center" wrapText="1"/>
    </xf>
    <xf numFmtId="0" fontId="55" fillId="0" borderId="46" xfId="0" applyNumberFormat="1" applyFont="1" applyBorder="1" applyAlignment="1">
      <alignment horizontal="center" vertical="center" wrapText="1"/>
    </xf>
    <xf numFmtId="0" fontId="55" fillId="0" borderId="61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1238250</xdr:colOff>
      <xdr:row>12</xdr:row>
      <xdr:rowOff>0</xdr:rowOff>
    </xdr:from>
    <xdr:to>
      <xdr:col>6</xdr:col>
      <xdr:colOff>1247775</xdr:colOff>
      <xdr:row>29</xdr:row>
      <xdr:rowOff>9525</xdr:rowOff>
    </xdr:to>
    <xdr:sp macro="" textlink="">
      <xdr:nvSpPr>
        <xdr:cNvPr id="2133" name="Line 4"/>
        <xdr:cNvSpPr>
          <a:spLocks noChangeShapeType="1"/>
        </xdr:cNvSpPr>
      </xdr:nvSpPr>
      <xdr:spPr bwMode="auto">
        <a:xfrm>
          <a:off x="6381750" y="2724150"/>
          <a:ext cx="9525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47625</xdr:rowOff>
    </xdr:from>
    <xdr:to>
      <xdr:col>5</xdr:col>
      <xdr:colOff>190500</xdr:colOff>
      <xdr:row>7</xdr:row>
      <xdr:rowOff>28575</xdr:rowOff>
    </xdr:to>
    <xdr:sp macro="" textlink="">
      <xdr:nvSpPr>
        <xdr:cNvPr id="2134" name="Oval 5"/>
        <xdr:cNvSpPr>
          <a:spLocks noChangeArrowheads="1"/>
        </xdr:cNvSpPr>
      </xdr:nvSpPr>
      <xdr:spPr bwMode="auto">
        <a:xfrm>
          <a:off x="3819525" y="13525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8</xdr:row>
      <xdr:rowOff>190500</xdr:rowOff>
    </xdr:from>
    <xdr:to>
      <xdr:col>5</xdr:col>
      <xdr:colOff>200025</xdr:colOff>
      <xdr:row>10</xdr:row>
      <xdr:rowOff>171450</xdr:rowOff>
    </xdr:to>
    <xdr:sp macro="" textlink="">
      <xdr:nvSpPr>
        <xdr:cNvPr id="2135" name="Oval 6"/>
        <xdr:cNvSpPr>
          <a:spLocks noChangeArrowheads="1"/>
        </xdr:cNvSpPr>
      </xdr:nvSpPr>
      <xdr:spPr bwMode="auto">
        <a:xfrm>
          <a:off x="3829050" y="21050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7</xdr:row>
      <xdr:rowOff>47625</xdr:rowOff>
    </xdr:from>
    <xdr:to>
      <xdr:col>6</xdr:col>
      <xdr:colOff>190500</xdr:colOff>
      <xdr:row>9</xdr:row>
      <xdr:rowOff>19050</xdr:rowOff>
    </xdr:to>
    <xdr:sp macro="" textlink="">
      <xdr:nvSpPr>
        <xdr:cNvPr id="2136" name="Oval 7"/>
        <xdr:cNvSpPr>
          <a:spLocks noChangeArrowheads="1"/>
        </xdr:cNvSpPr>
      </xdr:nvSpPr>
      <xdr:spPr bwMode="auto">
        <a:xfrm>
          <a:off x="4962525" y="17526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15</xdr:row>
      <xdr:rowOff>0</xdr:rowOff>
    </xdr:from>
    <xdr:to>
      <xdr:col>6</xdr:col>
      <xdr:colOff>190500</xdr:colOff>
      <xdr:row>16</xdr:row>
      <xdr:rowOff>171450</xdr:rowOff>
    </xdr:to>
    <xdr:sp macro="" textlink="">
      <xdr:nvSpPr>
        <xdr:cNvPr id="2137" name="Oval 8"/>
        <xdr:cNvSpPr>
          <a:spLocks noChangeArrowheads="1"/>
        </xdr:cNvSpPr>
      </xdr:nvSpPr>
      <xdr:spPr bwMode="auto">
        <a:xfrm>
          <a:off x="4962525" y="33242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13</xdr:row>
      <xdr:rowOff>47625</xdr:rowOff>
    </xdr:from>
    <xdr:to>
      <xdr:col>5</xdr:col>
      <xdr:colOff>200025</xdr:colOff>
      <xdr:row>15</xdr:row>
      <xdr:rowOff>28575</xdr:rowOff>
    </xdr:to>
    <xdr:sp macro="" textlink="">
      <xdr:nvSpPr>
        <xdr:cNvPr id="2138" name="Oval 9"/>
        <xdr:cNvSpPr>
          <a:spLocks noChangeArrowheads="1"/>
        </xdr:cNvSpPr>
      </xdr:nvSpPr>
      <xdr:spPr bwMode="auto">
        <a:xfrm>
          <a:off x="3829050" y="29718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25</xdr:row>
      <xdr:rowOff>19050</xdr:rowOff>
    </xdr:from>
    <xdr:to>
      <xdr:col>5</xdr:col>
      <xdr:colOff>190500</xdr:colOff>
      <xdr:row>27</xdr:row>
      <xdr:rowOff>0</xdr:rowOff>
    </xdr:to>
    <xdr:sp macro="" textlink="">
      <xdr:nvSpPr>
        <xdr:cNvPr id="2139" name="Oval 10"/>
        <xdr:cNvSpPr>
          <a:spLocks noChangeArrowheads="1"/>
        </xdr:cNvSpPr>
      </xdr:nvSpPr>
      <xdr:spPr bwMode="auto">
        <a:xfrm>
          <a:off x="3819525" y="53721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17</xdr:row>
      <xdr:rowOff>38100</xdr:rowOff>
    </xdr:from>
    <xdr:to>
      <xdr:col>5</xdr:col>
      <xdr:colOff>200025</xdr:colOff>
      <xdr:row>19</xdr:row>
      <xdr:rowOff>19050</xdr:rowOff>
    </xdr:to>
    <xdr:sp macro="" textlink="">
      <xdr:nvSpPr>
        <xdr:cNvPr id="2140" name="Oval 11"/>
        <xdr:cNvSpPr>
          <a:spLocks noChangeArrowheads="1"/>
        </xdr:cNvSpPr>
      </xdr:nvSpPr>
      <xdr:spPr bwMode="auto">
        <a:xfrm>
          <a:off x="3829050" y="3771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21</xdr:row>
      <xdr:rowOff>19050</xdr:rowOff>
    </xdr:from>
    <xdr:to>
      <xdr:col>5</xdr:col>
      <xdr:colOff>190500</xdr:colOff>
      <xdr:row>23</xdr:row>
      <xdr:rowOff>0</xdr:rowOff>
    </xdr:to>
    <xdr:sp macro="" textlink="">
      <xdr:nvSpPr>
        <xdr:cNvPr id="2141" name="Oval 12"/>
        <xdr:cNvSpPr>
          <a:spLocks noChangeArrowheads="1"/>
        </xdr:cNvSpPr>
      </xdr:nvSpPr>
      <xdr:spPr bwMode="auto">
        <a:xfrm>
          <a:off x="3819525" y="45624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29</xdr:row>
      <xdr:rowOff>19050</xdr:rowOff>
    </xdr:from>
    <xdr:to>
      <xdr:col>5</xdr:col>
      <xdr:colOff>190500</xdr:colOff>
      <xdr:row>31</xdr:row>
      <xdr:rowOff>0</xdr:rowOff>
    </xdr:to>
    <xdr:sp macro="" textlink="">
      <xdr:nvSpPr>
        <xdr:cNvPr id="2142" name="Oval 13"/>
        <xdr:cNvSpPr>
          <a:spLocks noChangeArrowheads="1"/>
        </xdr:cNvSpPr>
      </xdr:nvSpPr>
      <xdr:spPr bwMode="auto">
        <a:xfrm>
          <a:off x="3819525" y="61817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990600</xdr:colOff>
      <xdr:row>33</xdr:row>
      <xdr:rowOff>9525</xdr:rowOff>
    </xdr:from>
    <xdr:to>
      <xdr:col>5</xdr:col>
      <xdr:colOff>200025</xdr:colOff>
      <xdr:row>34</xdr:row>
      <xdr:rowOff>190500</xdr:rowOff>
    </xdr:to>
    <xdr:sp macro="" textlink="">
      <xdr:nvSpPr>
        <xdr:cNvPr id="2143" name="Oval 14"/>
        <xdr:cNvSpPr>
          <a:spLocks noChangeArrowheads="1"/>
        </xdr:cNvSpPr>
      </xdr:nvSpPr>
      <xdr:spPr bwMode="auto">
        <a:xfrm>
          <a:off x="3829050" y="69818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962025</xdr:colOff>
      <xdr:row>23</xdr:row>
      <xdr:rowOff>19050</xdr:rowOff>
    </xdr:from>
    <xdr:to>
      <xdr:col>6</xdr:col>
      <xdr:colOff>190500</xdr:colOff>
      <xdr:row>24</xdr:row>
      <xdr:rowOff>190500</xdr:rowOff>
    </xdr:to>
    <xdr:sp macro="" textlink="">
      <xdr:nvSpPr>
        <xdr:cNvPr id="2144" name="Oval 15"/>
        <xdr:cNvSpPr>
          <a:spLocks noChangeArrowheads="1"/>
        </xdr:cNvSpPr>
      </xdr:nvSpPr>
      <xdr:spPr bwMode="auto">
        <a:xfrm>
          <a:off x="4962525" y="496252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31</xdr:row>
      <xdr:rowOff>28575</xdr:rowOff>
    </xdr:from>
    <xdr:to>
      <xdr:col>6</xdr:col>
      <xdr:colOff>171450</xdr:colOff>
      <xdr:row>33</xdr:row>
      <xdr:rowOff>0</xdr:rowOff>
    </xdr:to>
    <xdr:sp macro="" textlink="">
      <xdr:nvSpPr>
        <xdr:cNvPr id="2145" name="Oval 16"/>
        <xdr:cNvSpPr>
          <a:spLocks noChangeArrowheads="1"/>
        </xdr:cNvSpPr>
      </xdr:nvSpPr>
      <xdr:spPr bwMode="auto">
        <a:xfrm>
          <a:off x="4943475" y="65913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876300</xdr:colOff>
      <xdr:row>11</xdr:row>
      <xdr:rowOff>19050</xdr:rowOff>
    </xdr:from>
    <xdr:to>
      <xdr:col>6</xdr:col>
      <xdr:colOff>1247775</xdr:colOff>
      <xdr:row>12</xdr:row>
      <xdr:rowOff>190500</xdr:rowOff>
    </xdr:to>
    <xdr:sp macro="" textlink="">
      <xdr:nvSpPr>
        <xdr:cNvPr id="2146" name="Oval 17"/>
        <xdr:cNvSpPr>
          <a:spLocks noChangeArrowheads="1"/>
        </xdr:cNvSpPr>
      </xdr:nvSpPr>
      <xdr:spPr bwMode="auto">
        <a:xfrm>
          <a:off x="6019800" y="25336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857250</xdr:colOff>
      <xdr:row>28</xdr:row>
      <xdr:rowOff>9525</xdr:rowOff>
    </xdr:from>
    <xdr:to>
      <xdr:col>6</xdr:col>
      <xdr:colOff>1228725</xdr:colOff>
      <xdr:row>29</xdr:row>
      <xdr:rowOff>190500</xdr:rowOff>
    </xdr:to>
    <xdr:sp macro="" textlink="">
      <xdr:nvSpPr>
        <xdr:cNvPr id="2147" name="Oval 18"/>
        <xdr:cNvSpPr>
          <a:spLocks noChangeArrowheads="1"/>
        </xdr:cNvSpPr>
      </xdr:nvSpPr>
      <xdr:spPr bwMode="auto">
        <a:xfrm>
          <a:off x="6000750" y="5972175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866775</xdr:colOff>
      <xdr:row>19</xdr:row>
      <xdr:rowOff>19050</xdr:rowOff>
    </xdr:from>
    <xdr:to>
      <xdr:col>6</xdr:col>
      <xdr:colOff>1238250</xdr:colOff>
      <xdr:row>20</xdr:row>
      <xdr:rowOff>190500</xdr:rowOff>
    </xdr:to>
    <xdr:sp macro="" textlink="">
      <xdr:nvSpPr>
        <xdr:cNvPr id="2148" name="Oval 19"/>
        <xdr:cNvSpPr>
          <a:spLocks noChangeArrowheads="1"/>
        </xdr:cNvSpPr>
      </xdr:nvSpPr>
      <xdr:spPr bwMode="auto">
        <a:xfrm>
          <a:off x="6010275" y="41529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37</xdr:row>
      <xdr:rowOff>9525</xdr:rowOff>
    </xdr:from>
    <xdr:to>
      <xdr:col>3</xdr:col>
      <xdr:colOff>171450</xdr:colOff>
      <xdr:row>39</xdr:row>
      <xdr:rowOff>66675</xdr:rowOff>
    </xdr:to>
    <xdr:sp macro="" textlink="">
      <xdr:nvSpPr>
        <xdr:cNvPr id="2149" name="Oval 20"/>
        <xdr:cNvSpPr>
          <a:spLocks noChangeArrowheads="1"/>
        </xdr:cNvSpPr>
      </xdr:nvSpPr>
      <xdr:spPr bwMode="auto">
        <a:xfrm>
          <a:off x="1666875" y="77533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285750</xdr:colOff>
      <xdr:row>41</xdr:row>
      <xdr:rowOff>9525</xdr:rowOff>
    </xdr:from>
    <xdr:to>
      <xdr:col>3</xdr:col>
      <xdr:colOff>171450</xdr:colOff>
      <xdr:row>43</xdr:row>
      <xdr:rowOff>66675</xdr:rowOff>
    </xdr:to>
    <xdr:sp macro="" textlink="">
      <xdr:nvSpPr>
        <xdr:cNvPr id="2150" name="Oval 21"/>
        <xdr:cNvSpPr>
          <a:spLocks noChangeArrowheads="1"/>
        </xdr:cNvSpPr>
      </xdr:nvSpPr>
      <xdr:spPr bwMode="auto">
        <a:xfrm>
          <a:off x="1666875" y="840105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790575</xdr:colOff>
      <xdr:row>39</xdr:row>
      <xdr:rowOff>9525</xdr:rowOff>
    </xdr:from>
    <xdr:to>
      <xdr:col>4</xdr:col>
      <xdr:colOff>190500</xdr:colOff>
      <xdr:row>41</xdr:row>
      <xdr:rowOff>66675</xdr:rowOff>
    </xdr:to>
    <xdr:sp macro="" textlink="">
      <xdr:nvSpPr>
        <xdr:cNvPr id="2151" name="Oval 22"/>
        <xdr:cNvSpPr>
          <a:spLocks noChangeArrowheads="1"/>
        </xdr:cNvSpPr>
      </xdr:nvSpPr>
      <xdr:spPr bwMode="auto">
        <a:xfrm>
          <a:off x="2657475" y="8077200"/>
          <a:ext cx="3714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1238250</xdr:colOff>
      <xdr:row>12</xdr:row>
      <xdr:rowOff>0</xdr:rowOff>
    </xdr:from>
    <xdr:to>
      <xdr:col>13</xdr:col>
      <xdr:colOff>1247775</xdr:colOff>
      <xdr:row>29</xdr:row>
      <xdr:rowOff>9525</xdr:rowOff>
    </xdr:to>
    <xdr:sp macro="" textlink="">
      <xdr:nvSpPr>
        <xdr:cNvPr id="2152" name="Line 27"/>
        <xdr:cNvSpPr>
          <a:spLocks noChangeShapeType="1"/>
        </xdr:cNvSpPr>
      </xdr:nvSpPr>
      <xdr:spPr bwMode="auto">
        <a:xfrm>
          <a:off x="12782550" y="2724150"/>
          <a:ext cx="0" cy="3448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5</xdr:row>
      <xdr:rowOff>47625</xdr:rowOff>
    </xdr:from>
    <xdr:to>
      <xdr:col>12</xdr:col>
      <xdr:colOff>190500</xdr:colOff>
      <xdr:row>7</xdr:row>
      <xdr:rowOff>28575</xdr:rowOff>
    </xdr:to>
    <xdr:sp macro="" textlink="">
      <xdr:nvSpPr>
        <xdr:cNvPr id="2153" name="Oval 28"/>
        <xdr:cNvSpPr>
          <a:spLocks noChangeArrowheads="1"/>
        </xdr:cNvSpPr>
      </xdr:nvSpPr>
      <xdr:spPr bwMode="auto">
        <a:xfrm>
          <a:off x="10248900" y="135255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8</xdr:row>
      <xdr:rowOff>190500</xdr:rowOff>
    </xdr:from>
    <xdr:to>
      <xdr:col>12</xdr:col>
      <xdr:colOff>200025</xdr:colOff>
      <xdr:row>10</xdr:row>
      <xdr:rowOff>171450</xdr:rowOff>
    </xdr:to>
    <xdr:sp macro="" textlink="">
      <xdr:nvSpPr>
        <xdr:cNvPr id="2154" name="Oval 29"/>
        <xdr:cNvSpPr>
          <a:spLocks noChangeArrowheads="1"/>
        </xdr:cNvSpPr>
      </xdr:nvSpPr>
      <xdr:spPr bwMode="auto">
        <a:xfrm>
          <a:off x="10258425" y="21050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7</xdr:row>
      <xdr:rowOff>47625</xdr:rowOff>
    </xdr:from>
    <xdr:to>
      <xdr:col>13</xdr:col>
      <xdr:colOff>190500</xdr:colOff>
      <xdr:row>9</xdr:row>
      <xdr:rowOff>19050</xdr:rowOff>
    </xdr:to>
    <xdr:sp macro="" textlink="">
      <xdr:nvSpPr>
        <xdr:cNvPr id="2155" name="Oval 30"/>
        <xdr:cNvSpPr>
          <a:spLocks noChangeArrowheads="1"/>
        </xdr:cNvSpPr>
      </xdr:nvSpPr>
      <xdr:spPr bwMode="auto">
        <a:xfrm>
          <a:off x="11401425" y="17526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15</xdr:row>
      <xdr:rowOff>0</xdr:rowOff>
    </xdr:from>
    <xdr:to>
      <xdr:col>13</xdr:col>
      <xdr:colOff>190500</xdr:colOff>
      <xdr:row>16</xdr:row>
      <xdr:rowOff>171450</xdr:rowOff>
    </xdr:to>
    <xdr:sp macro="" textlink="">
      <xdr:nvSpPr>
        <xdr:cNvPr id="2156" name="Oval 31"/>
        <xdr:cNvSpPr>
          <a:spLocks noChangeArrowheads="1"/>
        </xdr:cNvSpPr>
      </xdr:nvSpPr>
      <xdr:spPr bwMode="auto">
        <a:xfrm>
          <a:off x="11401425" y="33242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13</xdr:row>
      <xdr:rowOff>47625</xdr:rowOff>
    </xdr:from>
    <xdr:to>
      <xdr:col>12</xdr:col>
      <xdr:colOff>200025</xdr:colOff>
      <xdr:row>15</xdr:row>
      <xdr:rowOff>28575</xdr:rowOff>
    </xdr:to>
    <xdr:sp macro="" textlink="">
      <xdr:nvSpPr>
        <xdr:cNvPr id="2157" name="Oval 32"/>
        <xdr:cNvSpPr>
          <a:spLocks noChangeArrowheads="1"/>
        </xdr:cNvSpPr>
      </xdr:nvSpPr>
      <xdr:spPr bwMode="auto">
        <a:xfrm>
          <a:off x="10258425" y="29718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25</xdr:row>
      <xdr:rowOff>19050</xdr:rowOff>
    </xdr:from>
    <xdr:to>
      <xdr:col>12</xdr:col>
      <xdr:colOff>190500</xdr:colOff>
      <xdr:row>27</xdr:row>
      <xdr:rowOff>0</xdr:rowOff>
    </xdr:to>
    <xdr:sp macro="" textlink="">
      <xdr:nvSpPr>
        <xdr:cNvPr id="2158" name="Oval 33"/>
        <xdr:cNvSpPr>
          <a:spLocks noChangeArrowheads="1"/>
        </xdr:cNvSpPr>
      </xdr:nvSpPr>
      <xdr:spPr bwMode="auto">
        <a:xfrm>
          <a:off x="10248900" y="53721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17</xdr:row>
      <xdr:rowOff>38100</xdr:rowOff>
    </xdr:from>
    <xdr:to>
      <xdr:col>12</xdr:col>
      <xdr:colOff>200025</xdr:colOff>
      <xdr:row>19</xdr:row>
      <xdr:rowOff>19050</xdr:rowOff>
    </xdr:to>
    <xdr:sp macro="" textlink="">
      <xdr:nvSpPr>
        <xdr:cNvPr id="2159" name="Oval 34"/>
        <xdr:cNvSpPr>
          <a:spLocks noChangeArrowheads="1"/>
        </xdr:cNvSpPr>
      </xdr:nvSpPr>
      <xdr:spPr bwMode="auto">
        <a:xfrm>
          <a:off x="10258425" y="3771900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21</xdr:row>
      <xdr:rowOff>19050</xdr:rowOff>
    </xdr:from>
    <xdr:to>
      <xdr:col>12</xdr:col>
      <xdr:colOff>190500</xdr:colOff>
      <xdr:row>23</xdr:row>
      <xdr:rowOff>0</xdr:rowOff>
    </xdr:to>
    <xdr:sp macro="" textlink="">
      <xdr:nvSpPr>
        <xdr:cNvPr id="2160" name="Oval 35"/>
        <xdr:cNvSpPr>
          <a:spLocks noChangeArrowheads="1"/>
        </xdr:cNvSpPr>
      </xdr:nvSpPr>
      <xdr:spPr bwMode="auto">
        <a:xfrm>
          <a:off x="10248900" y="456247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981075</xdr:colOff>
      <xdr:row>29</xdr:row>
      <xdr:rowOff>19050</xdr:rowOff>
    </xdr:from>
    <xdr:to>
      <xdr:col>12</xdr:col>
      <xdr:colOff>190500</xdr:colOff>
      <xdr:row>31</xdr:row>
      <xdr:rowOff>0</xdr:rowOff>
    </xdr:to>
    <xdr:sp macro="" textlink="">
      <xdr:nvSpPr>
        <xdr:cNvPr id="2161" name="Oval 36"/>
        <xdr:cNvSpPr>
          <a:spLocks noChangeArrowheads="1"/>
        </xdr:cNvSpPr>
      </xdr:nvSpPr>
      <xdr:spPr bwMode="auto">
        <a:xfrm>
          <a:off x="10248900" y="61817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990600</xdr:colOff>
      <xdr:row>33</xdr:row>
      <xdr:rowOff>9525</xdr:rowOff>
    </xdr:from>
    <xdr:to>
      <xdr:col>12</xdr:col>
      <xdr:colOff>200025</xdr:colOff>
      <xdr:row>34</xdr:row>
      <xdr:rowOff>190500</xdr:rowOff>
    </xdr:to>
    <xdr:sp macro="" textlink="">
      <xdr:nvSpPr>
        <xdr:cNvPr id="2162" name="Oval 37"/>
        <xdr:cNvSpPr>
          <a:spLocks noChangeArrowheads="1"/>
        </xdr:cNvSpPr>
      </xdr:nvSpPr>
      <xdr:spPr bwMode="auto">
        <a:xfrm>
          <a:off x="10258425" y="6981825"/>
          <a:ext cx="3810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962025</xdr:colOff>
      <xdr:row>23</xdr:row>
      <xdr:rowOff>19050</xdr:rowOff>
    </xdr:from>
    <xdr:to>
      <xdr:col>13</xdr:col>
      <xdr:colOff>190500</xdr:colOff>
      <xdr:row>24</xdr:row>
      <xdr:rowOff>190500</xdr:rowOff>
    </xdr:to>
    <xdr:sp macro="" textlink="">
      <xdr:nvSpPr>
        <xdr:cNvPr id="2163" name="Oval 38"/>
        <xdr:cNvSpPr>
          <a:spLocks noChangeArrowheads="1"/>
        </xdr:cNvSpPr>
      </xdr:nvSpPr>
      <xdr:spPr bwMode="auto">
        <a:xfrm>
          <a:off x="11401425" y="4962525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942975</xdr:colOff>
      <xdr:row>31</xdr:row>
      <xdr:rowOff>28575</xdr:rowOff>
    </xdr:from>
    <xdr:to>
      <xdr:col>13</xdr:col>
      <xdr:colOff>171450</xdr:colOff>
      <xdr:row>33</xdr:row>
      <xdr:rowOff>0</xdr:rowOff>
    </xdr:to>
    <xdr:sp macro="" textlink="">
      <xdr:nvSpPr>
        <xdr:cNvPr id="2164" name="Oval 39"/>
        <xdr:cNvSpPr>
          <a:spLocks noChangeArrowheads="1"/>
        </xdr:cNvSpPr>
      </xdr:nvSpPr>
      <xdr:spPr bwMode="auto">
        <a:xfrm>
          <a:off x="11382375" y="6591300"/>
          <a:ext cx="40005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876300</xdr:colOff>
      <xdr:row>11</xdr:row>
      <xdr:rowOff>19050</xdr:rowOff>
    </xdr:from>
    <xdr:to>
      <xdr:col>13</xdr:col>
      <xdr:colOff>1247775</xdr:colOff>
      <xdr:row>12</xdr:row>
      <xdr:rowOff>190500</xdr:rowOff>
    </xdr:to>
    <xdr:sp macro="" textlink="">
      <xdr:nvSpPr>
        <xdr:cNvPr id="2165" name="Oval 40"/>
        <xdr:cNvSpPr>
          <a:spLocks noChangeArrowheads="1"/>
        </xdr:cNvSpPr>
      </xdr:nvSpPr>
      <xdr:spPr bwMode="auto">
        <a:xfrm>
          <a:off x="12487275" y="2533650"/>
          <a:ext cx="29527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857250</xdr:colOff>
      <xdr:row>28</xdr:row>
      <xdr:rowOff>9525</xdr:rowOff>
    </xdr:from>
    <xdr:to>
      <xdr:col>13</xdr:col>
      <xdr:colOff>1228725</xdr:colOff>
      <xdr:row>29</xdr:row>
      <xdr:rowOff>190500</xdr:rowOff>
    </xdr:to>
    <xdr:sp macro="" textlink="">
      <xdr:nvSpPr>
        <xdr:cNvPr id="2166" name="Oval 41"/>
        <xdr:cNvSpPr>
          <a:spLocks noChangeArrowheads="1"/>
        </xdr:cNvSpPr>
      </xdr:nvSpPr>
      <xdr:spPr bwMode="auto">
        <a:xfrm>
          <a:off x="12468225" y="5972175"/>
          <a:ext cx="314325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866775</xdr:colOff>
      <xdr:row>19</xdr:row>
      <xdr:rowOff>19050</xdr:rowOff>
    </xdr:from>
    <xdr:to>
      <xdr:col>13</xdr:col>
      <xdr:colOff>1238250</xdr:colOff>
      <xdr:row>20</xdr:row>
      <xdr:rowOff>190500</xdr:rowOff>
    </xdr:to>
    <xdr:sp macro="" textlink="">
      <xdr:nvSpPr>
        <xdr:cNvPr id="2167" name="Oval 42"/>
        <xdr:cNvSpPr>
          <a:spLocks noChangeArrowheads="1"/>
        </xdr:cNvSpPr>
      </xdr:nvSpPr>
      <xdr:spPr bwMode="auto">
        <a:xfrm>
          <a:off x="12477750" y="4152900"/>
          <a:ext cx="304800" cy="38100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pic>
      <xdr:nvPicPr>
        <xdr:cNvPr id="1124" name="Picture 1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2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190500</xdr:colOff>
      <xdr:row>5</xdr:row>
      <xdr:rowOff>38100</xdr:rowOff>
    </xdr:from>
    <xdr:to>
      <xdr:col>18</xdr:col>
      <xdr:colOff>295275</xdr:colOff>
      <xdr:row>8</xdr:row>
      <xdr:rowOff>76200</xdr:rowOff>
    </xdr:to>
    <xdr:sp macro="" textlink="">
      <xdr:nvSpPr>
        <xdr:cNvPr id="1105" name="AutoShape 81"/>
        <xdr:cNvSpPr>
          <a:spLocks noChangeArrowheads="1"/>
        </xdr:cNvSpPr>
      </xdr:nvSpPr>
      <xdr:spPr bwMode="auto">
        <a:xfrm>
          <a:off x="4924425" y="1314450"/>
          <a:ext cx="1943100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</a:t>
          </a: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Resultat/Platzierungen</a:t>
          </a:r>
        </a:p>
      </xdr:txBody>
    </xdr:sp>
    <xdr:clientData/>
  </xdr:twoCellAnchor>
  <xdr:twoCellAnchor>
    <xdr:from>
      <xdr:col>1</xdr:col>
      <xdr:colOff>238125</xdr:colOff>
      <xdr:row>79</xdr:row>
      <xdr:rowOff>0</xdr:rowOff>
    </xdr:from>
    <xdr:to>
      <xdr:col>1</xdr:col>
      <xdr:colOff>533400</xdr:colOff>
      <xdr:row>81</xdr:row>
      <xdr:rowOff>9525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561975" y="9163050"/>
          <a:ext cx="295275" cy="238125"/>
        </a:xfrm>
        <a:prstGeom prst="rect">
          <a:avLst/>
        </a:prstGeom>
        <a:solidFill>
          <a:srgbClr val="00800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13</a:t>
          </a:r>
        </a:p>
      </xdr:txBody>
    </xdr:sp>
    <xdr:clientData/>
  </xdr:twoCellAnchor>
  <xdr:twoCellAnchor>
    <xdr:from>
      <xdr:col>1</xdr:col>
      <xdr:colOff>0</xdr:colOff>
      <xdr:row>78</xdr:row>
      <xdr:rowOff>0</xdr:rowOff>
    </xdr:from>
    <xdr:to>
      <xdr:col>1</xdr:col>
      <xdr:colOff>38100</xdr:colOff>
      <xdr:row>78</xdr:row>
      <xdr:rowOff>0</xdr:rowOff>
    </xdr:to>
    <xdr:sp macro="" textlink="">
      <xdr:nvSpPr>
        <xdr:cNvPr id="1127" name="Line 78"/>
        <xdr:cNvSpPr>
          <a:spLocks noChangeShapeType="1"/>
        </xdr:cNvSpPr>
      </xdr:nvSpPr>
      <xdr:spPr bwMode="auto">
        <a:xfrm>
          <a:off x="209550" y="9620250"/>
          <a:ext cx="38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82</xdr:row>
      <xdr:rowOff>0</xdr:rowOff>
    </xdr:from>
    <xdr:to>
      <xdr:col>1</xdr:col>
      <xdr:colOff>38100</xdr:colOff>
      <xdr:row>82</xdr:row>
      <xdr:rowOff>0</xdr:rowOff>
    </xdr:to>
    <xdr:sp macro="" textlink="">
      <xdr:nvSpPr>
        <xdr:cNvPr id="1128" name="Line 79"/>
        <xdr:cNvSpPr>
          <a:spLocks noChangeShapeType="1"/>
        </xdr:cNvSpPr>
      </xdr:nvSpPr>
      <xdr:spPr bwMode="auto">
        <a:xfrm>
          <a:off x="219075" y="10077450"/>
          <a:ext cx="28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276225</xdr:colOff>
      <xdr:row>78</xdr:row>
      <xdr:rowOff>0</xdr:rowOff>
    </xdr:from>
    <xdr:to>
      <xdr:col>1</xdr:col>
      <xdr:colOff>38100</xdr:colOff>
      <xdr:row>78</xdr:row>
      <xdr:rowOff>104775</xdr:rowOff>
    </xdr:to>
    <xdr:sp macro="" textlink="">
      <xdr:nvSpPr>
        <xdr:cNvPr id="1129" name="Line 81"/>
        <xdr:cNvSpPr>
          <a:spLocks noChangeShapeType="1"/>
        </xdr:cNvSpPr>
      </xdr:nvSpPr>
      <xdr:spPr bwMode="auto">
        <a:xfrm>
          <a:off x="247650" y="96202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81</xdr:row>
      <xdr:rowOff>0</xdr:rowOff>
    </xdr:from>
    <xdr:to>
      <xdr:col>1</xdr:col>
      <xdr:colOff>38100</xdr:colOff>
      <xdr:row>81</xdr:row>
      <xdr:rowOff>104775</xdr:rowOff>
    </xdr:to>
    <xdr:sp macro="" textlink="">
      <xdr:nvSpPr>
        <xdr:cNvPr id="1130" name="Line 82"/>
        <xdr:cNvSpPr>
          <a:spLocks noChangeShapeType="1"/>
        </xdr:cNvSpPr>
      </xdr:nvSpPr>
      <xdr:spPr bwMode="auto">
        <a:xfrm>
          <a:off x="247650" y="9963150"/>
          <a:ext cx="0" cy="104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0</xdr:row>
      <xdr:rowOff>419100</xdr:rowOff>
    </xdr:from>
    <xdr:to>
      <xdr:col>3</xdr:col>
      <xdr:colOff>838200</xdr:colOff>
      <xdr:row>2</xdr:row>
      <xdr:rowOff>209550</xdr:rowOff>
    </xdr:to>
    <xdr:grpSp>
      <xdr:nvGrpSpPr>
        <xdr:cNvPr id="1131" name="Group 83"/>
        <xdr:cNvGrpSpPr>
          <a:grpSpLocks/>
        </xdr:cNvGrpSpPr>
      </xdr:nvGrpSpPr>
      <xdr:grpSpPr bwMode="auto">
        <a:xfrm>
          <a:off x="123825" y="419100"/>
          <a:ext cx="1219200" cy="685800"/>
          <a:chOff x="9" y="20"/>
          <a:chExt cx="128" cy="72"/>
        </a:xfrm>
      </xdr:grpSpPr>
      <xdr:pic>
        <xdr:nvPicPr>
          <xdr:cNvPr id="1132" name="Picture 84" descr="Аслаханов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rcRect/>
          <a:stretch>
            <a:fillRect/>
          </a:stretch>
        </xdr:blipFill>
        <xdr:spPr bwMode="auto">
          <a:xfrm>
            <a:off x="84" y="26"/>
            <a:ext cx="53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33" name="Picture 85" descr="fias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lum bright="6000" contrast="-6000"/>
          </a:blip>
          <a:srcRect l="12308" r="7179" b="3314"/>
          <a:stretch>
            <a:fillRect/>
          </a:stretch>
        </xdr:blipFill>
        <xdr:spPr bwMode="auto">
          <a:xfrm>
            <a:off x="9" y="20"/>
            <a:ext cx="64" cy="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77;&#1089;&#1086;&#1074;&#1099;&#1077;%20&#1102;&#1085;&#1080;&#1086;&#1088;&#1082;&#1080;/4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40;&#1089;&#1083;&#1072;&#1093;&#1072;&#1085;&#1086;&#1074;%202011/&#1040;&#1057;&#1051;&#1040;&#1061;&#1040;&#1053;&#1054;%202011%20&#1052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World Cup Stage - XI International Sambo Tournament for General Aslambeck Askakhanov prizes</v>
          </cell>
        </row>
        <row r="3">
          <cell r="A3" t="str">
            <v>September 30 - October 02, 2012      Moscow /Russia/</v>
          </cell>
        </row>
        <row r="8">
          <cell r="A8" t="str">
            <v>Chief referee</v>
          </cell>
          <cell r="G8" t="str">
            <v>E. Borkov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наградной лист"/>
      <sheetName val="полуфинал"/>
      <sheetName val="пр.взв."/>
      <sheetName val="стартвый "/>
      <sheetName val="Круги"/>
      <sheetName val="пр.хода"/>
    </sheetNames>
    <sheetDataSet>
      <sheetData sheetId="0" refreshError="1"/>
      <sheetData sheetId="1" refreshError="1"/>
      <sheetData sheetId="2" refreshError="1">
        <row r="8">
          <cell r="B8" t="str">
            <v>1.</v>
          </cell>
          <cell r="C8" t="str">
            <v>Кретова Надежда</v>
          </cell>
          <cell r="E8" t="str">
            <v>УКР</v>
          </cell>
        </row>
        <row r="9">
          <cell r="B9">
            <v>2</v>
          </cell>
          <cell r="C9" t="str">
            <v>MEREUTSA Alena</v>
          </cell>
          <cell r="D9">
            <v>1991</v>
          </cell>
          <cell r="E9" t="str">
            <v>MDA</v>
          </cell>
        </row>
        <row r="10">
          <cell r="B10" t="str">
            <v>2.</v>
          </cell>
          <cell r="C10" t="str">
            <v>Мереуца Алена</v>
          </cell>
          <cell r="E10" t="str">
            <v>МОЛ</v>
          </cell>
        </row>
        <row r="11">
          <cell r="B11">
            <v>3</v>
          </cell>
          <cell r="C11" t="str">
            <v>NOVOZHILOVA  Anastasia</v>
          </cell>
          <cell r="D11" t="str">
            <v>1992 cms</v>
          </cell>
          <cell r="E11" t="str">
            <v>RUS</v>
          </cell>
        </row>
        <row r="12">
          <cell r="B12" t="str">
            <v>3.</v>
          </cell>
          <cell r="C12" t="str">
            <v>Новожилова Анастасия</v>
          </cell>
          <cell r="E12" t="str">
            <v>РОС</v>
          </cell>
        </row>
        <row r="13">
          <cell r="B13">
            <v>4</v>
          </cell>
          <cell r="C13" t="str">
            <v>MAKSIMAVA Hanna</v>
          </cell>
          <cell r="D13" t="str">
            <v>1993 ms</v>
          </cell>
          <cell r="E13" t="str">
            <v>BLR</v>
          </cell>
        </row>
        <row r="14">
          <cell r="B14" t="str">
            <v>4.</v>
          </cell>
          <cell r="C14" t="str">
            <v>Максимова Анна</v>
          </cell>
          <cell r="E14" t="str">
            <v>БЛР</v>
          </cell>
        </row>
        <row r="15">
          <cell r="B15">
            <v>5</v>
          </cell>
          <cell r="C15" t="str">
            <v>LABALAUSKAYTE Nerina</v>
          </cell>
          <cell r="D15">
            <v>1991</v>
          </cell>
          <cell r="E15" t="str">
            <v>LTU</v>
          </cell>
        </row>
        <row r="16">
          <cell r="B16" t="str">
            <v>5.</v>
          </cell>
          <cell r="C16" t="str">
            <v>Лабалаускайте Нерина</v>
          </cell>
          <cell r="E16" t="str">
            <v>ЛИТ</v>
          </cell>
        </row>
        <row r="17">
          <cell r="B17">
            <v>6</v>
          </cell>
        </row>
        <row r="18">
          <cell r="B18" t="str">
            <v>6.</v>
          </cell>
        </row>
        <row r="19">
          <cell r="B19">
            <v>7</v>
          </cell>
        </row>
        <row r="20">
          <cell r="B20" t="str">
            <v>7.</v>
          </cell>
        </row>
        <row r="21">
          <cell r="B21">
            <v>8</v>
          </cell>
        </row>
        <row r="22">
          <cell r="B22" t="str">
            <v>8.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8">
          <cell r="A8" t="str">
            <v>Chiaf referee</v>
          </cell>
        </row>
        <row r="9">
          <cell r="G9" t="str">
            <v>/RUS/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12"/>
  </sheetPr>
  <dimension ref="A1:F84"/>
  <sheetViews>
    <sheetView topLeftCell="A13" workbookViewId="0">
      <selection activeCell="F31" sqref="F31:F32"/>
    </sheetView>
  </sheetViews>
  <sheetFormatPr defaultRowHeight="12.75"/>
  <cols>
    <col min="1" max="1" width="7.140625" customWidth="1"/>
    <col min="2" max="2" width="5.42578125" customWidth="1"/>
    <col min="3" max="3" width="28.7109375" customWidth="1"/>
    <col min="4" max="4" width="17" customWidth="1"/>
    <col min="5" max="5" width="15.140625" customWidth="1"/>
    <col min="6" max="6" width="24.5703125" customWidth="1"/>
  </cols>
  <sheetData>
    <row r="1" spans="1:6" ht="43.15" customHeight="1">
      <c r="A1" s="182" t="s">
        <v>21</v>
      </c>
      <c r="B1" s="182"/>
      <c r="C1" s="182"/>
      <c r="D1" s="182"/>
      <c r="E1" s="182"/>
      <c r="F1" s="182"/>
    </row>
    <row r="2" spans="1:6" ht="24" customHeight="1">
      <c r="A2" s="183" t="str">
        <f>HYPERLINK([1]реквизиты!$A$2)</f>
        <v>World Cup Stage - XI International Sambo Tournament for General Aslambeck Askakhanov prizes</v>
      </c>
      <c r="B2" s="183"/>
      <c r="C2" s="183"/>
      <c r="D2" s="183"/>
      <c r="E2" s="183"/>
      <c r="F2" s="183"/>
    </row>
    <row r="3" spans="1:6" ht="12.75" customHeight="1">
      <c r="A3" s="184" t="str">
        <f>HYPERLINK([1]реквизиты!$A$3)</f>
        <v>September 30 - October 02, 2012      Moscow /Russia/</v>
      </c>
      <c r="B3" s="184"/>
      <c r="C3" s="184"/>
      <c r="D3" s="184"/>
      <c r="E3" s="184"/>
      <c r="F3" s="184"/>
    </row>
    <row r="4" spans="1:6" ht="18.75" customHeight="1" thickBot="1">
      <c r="A4" s="114"/>
      <c r="B4" s="114"/>
      <c r="C4" s="115" t="s">
        <v>87</v>
      </c>
      <c r="D4" s="115" t="s">
        <v>86</v>
      </c>
      <c r="E4" s="116"/>
      <c r="F4" s="114"/>
    </row>
    <row r="5" spans="1:6" ht="12.75" customHeight="1">
      <c r="A5" s="180" t="s">
        <v>5</v>
      </c>
      <c r="B5" s="178" t="s">
        <v>0</v>
      </c>
      <c r="C5" s="180" t="s">
        <v>1</v>
      </c>
      <c r="D5" s="180" t="s">
        <v>29</v>
      </c>
      <c r="E5" s="180" t="s">
        <v>3</v>
      </c>
      <c r="F5" s="180" t="s">
        <v>4</v>
      </c>
    </row>
    <row r="6" spans="1:6" ht="12.75" customHeight="1" thickBot="1">
      <c r="A6" s="181" t="s">
        <v>5</v>
      </c>
      <c r="B6" s="179"/>
      <c r="C6" s="181" t="s">
        <v>1</v>
      </c>
      <c r="D6" s="181" t="s">
        <v>2</v>
      </c>
      <c r="E6" s="181" t="s">
        <v>3</v>
      </c>
      <c r="F6" s="181" t="s">
        <v>4</v>
      </c>
    </row>
    <row r="7" spans="1:6" ht="12.75" customHeight="1">
      <c r="A7" s="177"/>
      <c r="B7" s="172">
        <v>16</v>
      </c>
      <c r="C7" s="174" t="s">
        <v>52</v>
      </c>
      <c r="D7" s="170" t="s">
        <v>53</v>
      </c>
      <c r="E7" s="170" t="s">
        <v>54</v>
      </c>
      <c r="F7" s="176"/>
    </row>
    <row r="8" spans="1:6" ht="15" customHeight="1">
      <c r="A8" s="177"/>
      <c r="B8" s="173"/>
      <c r="C8" s="175"/>
      <c r="D8" s="171"/>
      <c r="E8" s="171"/>
      <c r="F8" s="176"/>
    </row>
    <row r="9" spans="1:6" ht="12.75" customHeight="1">
      <c r="A9" s="177"/>
      <c r="B9" s="172">
        <v>20</v>
      </c>
      <c r="C9" s="174" t="s">
        <v>55</v>
      </c>
      <c r="D9" s="170" t="s">
        <v>56</v>
      </c>
      <c r="E9" s="170" t="s">
        <v>57</v>
      </c>
      <c r="F9" s="176"/>
    </row>
    <row r="10" spans="1:6" ht="15" customHeight="1">
      <c r="A10" s="177"/>
      <c r="B10" s="173"/>
      <c r="C10" s="175"/>
      <c r="D10" s="171"/>
      <c r="E10" s="171"/>
      <c r="F10" s="176"/>
    </row>
    <row r="11" spans="1:6" ht="15" customHeight="1">
      <c r="A11" s="177"/>
      <c r="B11" s="172">
        <v>9</v>
      </c>
      <c r="C11" s="174" t="s">
        <v>58</v>
      </c>
      <c r="D11" s="170" t="s">
        <v>59</v>
      </c>
      <c r="E11" s="170" t="s">
        <v>60</v>
      </c>
      <c r="F11" s="176"/>
    </row>
    <row r="12" spans="1:6" ht="15.75" customHeight="1">
      <c r="A12" s="177"/>
      <c r="B12" s="173"/>
      <c r="C12" s="175"/>
      <c r="D12" s="171"/>
      <c r="E12" s="171"/>
      <c r="F12" s="176"/>
    </row>
    <row r="13" spans="1:6" ht="12.75" customHeight="1">
      <c r="A13" s="177"/>
      <c r="B13" s="172">
        <v>1</v>
      </c>
      <c r="C13" s="174" t="s">
        <v>61</v>
      </c>
      <c r="D13" s="170" t="s">
        <v>56</v>
      </c>
      <c r="E13" s="170" t="s">
        <v>60</v>
      </c>
      <c r="F13" s="176"/>
    </row>
    <row r="14" spans="1:6" ht="15" customHeight="1">
      <c r="A14" s="177"/>
      <c r="B14" s="173"/>
      <c r="C14" s="175"/>
      <c r="D14" s="171"/>
      <c r="E14" s="171"/>
      <c r="F14" s="176"/>
    </row>
    <row r="15" spans="1:6" ht="12.75" customHeight="1">
      <c r="A15" s="177"/>
      <c r="B15" s="172">
        <v>3</v>
      </c>
      <c r="C15" s="174" t="s">
        <v>62</v>
      </c>
      <c r="D15" s="170" t="s">
        <v>63</v>
      </c>
      <c r="E15" s="170" t="s">
        <v>60</v>
      </c>
      <c r="F15" s="176"/>
    </row>
    <row r="16" spans="1:6" ht="15" customHeight="1">
      <c r="A16" s="177"/>
      <c r="B16" s="173"/>
      <c r="C16" s="175"/>
      <c r="D16" s="171"/>
      <c r="E16" s="171"/>
      <c r="F16" s="176"/>
    </row>
    <row r="17" spans="1:6" ht="12.75" customHeight="1">
      <c r="A17" s="177"/>
      <c r="B17" s="172">
        <v>14</v>
      </c>
      <c r="C17" s="174" t="s">
        <v>64</v>
      </c>
      <c r="D17" s="170" t="s">
        <v>65</v>
      </c>
      <c r="E17" s="170" t="s">
        <v>66</v>
      </c>
      <c r="F17" s="176"/>
    </row>
    <row r="18" spans="1:6" ht="15" customHeight="1">
      <c r="A18" s="177"/>
      <c r="B18" s="173"/>
      <c r="C18" s="175"/>
      <c r="D18" s="171"/>
      <c r="E18" s="171"/>
      <c r="F18" s="176"/>
    </row>
    <row r="19" spans="1:6" ht="12.75" customHeight="1">
      <c r="A19" s="177"/>
      <c r="B19" s="172">
        <v>12</v>
      </c>
      <c r="C19" s="174" t="s">
        <v>67</v>
      </c>
      <c r="D19" s="170" t="s">
        <v>56</v>
      </c>
      <c r="E19" s="170" t="s">
        <v>66</v>
      </c>
      <c r="F19" s="176"/>
    </row>
    <row r="20" spans="1:6" ht="15" customHeight="1">
      <c r="A20" s="177"/>
      <c r="B20" s="173"/>
      <c r="C20" s="175"/>
      <c r="D20" s="171"/>
      <c r="E20" s="171"/>
      <c r="F20" s="176"/>
    </row>
    <row r="21" spans="1:6" ht="12.75" customHeight="1">
      <c r="A21" s="177"/>
      <c r="B21" s="172">
        <v>6</v>
      </c>
      <c r="C21" s="174" t="s">
        <v>68</v>
      </c>
      <c r="D21" s="170" t="s">
        <v>69</v>
      </c>
      <c r="E21" s="170" t="s">
        <v>70</v>
      </c>
      <c r="F21" s="176"/>
    </row>
    <row r="22" spans="1:6" ht="15" customHeight="1">
      <c r="A22" s="177"/>
      <c r="B22" s="173"/>
      <c r="C22" s="175"/>
      <c r="D22" s="171"/>
      <c r="E22" s="171"/>
      <c r="F22" s="176"/>
    </row>
    <row r="23" spans="1:6" ht="12.75" customHeight="1">
      <c r="A23" s="177"/>
      <c r="B23" s="172">
        <v>10</v>
      </c>
      <c r="C23" s="174" t="s">
        <v>71</v>
      </c>
      <c r="D23" s="170" t="s">
        <v>53</v>
      </c>
      <c r="E23" s="170" t="s">
        <v>72</v>
      </c>
      <c r="F23" s="176"/>
    </row>
    <row r="24" spans="1:6" ht="15" customHeight="1">
      <c r="A24" s="177"/>
      <c r="B24" s="173"/>
      <c r="C24" s="175"/>
      <c r="D24" s="171"/>
      <c r="E24" s="171"/>
      <c r="F24" s="176"/>
    </row>
    <row r="25" spans="1:6" ht="12.75" customHeight="1">
      <c r="A25" s="177"/>
      <c r="B25" s="172">
        <v>18</v>
      </c>
      <c r="C25" s="174" t="s">
        <v>73</v>
      </c>
      <c r="D25" s="170" t="s">
        <v>69</v>
      </c>
      <c r="E25" s="170" t="s">
        <v>74</v>
      </c>
      <c r="F25" s="176"/>
    </row>
    <row r="26" spans="1:6" ht="15" customHeight="1">
      <c r="A26" s="177"/>
      <c r="B26" s="173"/>
      <c r="C26" s="175"/>
      <c r="D26" s="171"/>
      <c r="E26" s="171"/>
      <c r="F26" s="176"/>
    </row>
    <row r="27" spans="1:6" ht="12.75" customHeight="1">
      <c r="A27" s="177"/>
      <c r="B27" s="172">
        <v>7</v>
      </c>
      <c r="C27" s="174" t="s">
        <v>75</v>
      </c>
      <c r="D27" s="170" t="s">
        <v>76</v>
      </c>
      <c r="E27" s="170" t="s">
        <v>77</v>
      </c>
      <c r="F27" s="176"/>
    </row>
    <row r="28" spans="1:6" ht="15" customHeight="1">
      <c r="A28" s="177"/>
      <c r="B28" s="173"/>
      <c r="C28" s="175"/>
      <c r="D28" s="171"/>
      <c r="E28" s="171"/>
      <c r="F28" s="176"/>
    </row>
    <row r="29" spans="1:6" ht="15.75" customHeight="1">
      <c r="A29" s="177"/>
      <c r="B29" s="172">
        <v>5</v>
      </c>
      <c r="C29" s="174" t="s">
        <v>78</v>
      </c>
      <c r="D29" s="170" t="s">
        <v>76</v>
      </c>
      <c r="E29" s="170" t="s">
        <v>77</v>
      </c>
      <c r="F29" s="176"/>
    </row>
    <row r="30" spans="1:6" ht="15" customHeight="1">
      <c r="A30" s="177"/>
      <c r="B30" s="173"/>
      <c r="C30" s="175"/>
      <c r="D30" s="171"/>
      <c r="E30" s="171"/>
      <c r="F30" s="176"/>
    </row>
    <row r="31" spans="1:6" ht="12.75" customHeight="1">
      <c r="A31" s="177"/>
      <c r="B31" s="172">
        <v>2</v>
      </c>
      <c r="C31" s="174" t="s">
        <v>79</v>
      </c>
      <c r="D31" s="170" t="s">
        <v>80</v>
      </c>
      <c r="E31" s="168" t="s">
        <v>97</v>
      </c>
      <c r="F31" s="176"/>
    </row>
    <row r="32" spans="1:6" ht="15" customHeight="1">
      <c r="A32" s="177"/>
      <c r="B32" s="173"/>
      <c r="C32" s="175"/>
      <c r="D32" s="171"/>
      <c r="E32" s="169"/>
      <c r="F32" s="176"/>
    </row>
    <row r="33" spans="1:6" ht="12.75" customHeight="1">
      <c r="A33" s="177"/>
      <c r="B33" s="172">
        <v>11</v>
      </c>
      <c r="C33" s="174" t="s">
        <v>81</v>
      </c>
      <c r="D33" s="170" t="s">
        <v>82</v>
      </c>
      <c r="E33" s="170" t="s">
        <v>60</v>
      </c>
      <c r="F33" s="176"/>
    </row>
    <row r="34" spans="1:6" ht="15" customHeight="1">
      <c r="A34" s="177"/>
      <c r="B34" s="173"/>
      <c r="C34" s="175"/>
      <c r="D34" s="171"/>
      <c r="E34" s="171"/>
      <c r="F34" s="176"/>
    </row>
    <row r="35" spans="1:6" ht="12.75" customHeight="1">
      <c r="A35" s="177"/>
      <c r="B35" s="172">
        <v>8</v>
      </c>
      <c r="C35" s="174" t="s">
        <v>83</v>
      </c>
      <c r="D35" s="170" t="s">
        <v>84</v>
      </c>
      <c r="E35" s="170" t="s">
        <v>74</v>
      </c>
      <c r="F35" s="176"/>
    </row>
    <row r="36" spans="1:6" ht="15" customHeight="1">
      <c r="A36" s="177"/>
      <c r="B36" s="173"/>
      <c r="C36" s="175"/>
      <c r="D36" s="171"/>
      <c r="E36" s="171"/>
      <c r="F36" s="176"/>
    </row>
    <row r="37" spans="1:6" ht="15.75" customHeight="1">
      <c r="A37" s="177"/>
      <c r="B37" s="172">
        <v>4</v>
      </c>
      <c r="C37" s="174" t="s">
        <v>85</v>
      </c>
      <c r="D37" s="170" t="s">
        <v>84</v>
      </c>
      <c r="E37" s="170" t="s">
        <v>70</v>
      </c>
      <c r="F37" s="176"/>
    </row>
    <row r="38" spans="1:6" ht="13.15" customHeight="1">
      <c r="A38" s="177"/>
      <c r="B38" s="173"/>
      <c r="C38" s="175"/>
      <c r="D38" s="171"/>
      <c r="E38" s="171"/>
      <c r="F38" s="176"/>
    </row>
    <row r="39" spans="1:6" ht="13.15" customHeight="1">
      <c r="A39" s="177"/>
      <c r="B39" s="163">
        <v>17</v>
      </c>
      <c r="C39" s="167"/>
      <c r="D39" s="176"/>
      <c r="E39" s="166"/>
      <c r="F39" s="176"/>
    </row>
    <row r="40" spans="1:6" ht="13.15" customHeight="1">
      <c r="A40" s="177"/>
      <c r="B40" s="164"/>
      <c r="C40" s="167"/>
      <c r="D40" s="176"/>
      <c r="E40" s="166"/>
      <c r="F40" s="176"/>
    </row>
    <row r="41" spans="1:6" ht="13.15" customHeight="1">
      <c r="A41" s="177"/>
      <c r="B41" s="163">
        <v>18</v>
      </c>
      <c r="C41" s="167"/>
      <c r="D41" s="176"/>
      <c r="E41" s="166"/>
      <c r="F41" s="176"/>
    </row>
    <row r="42" spans="1:6" ht="13.15" customHeight="1">
      <c r="A42" s="177"/>
      <c r="B42" s="164"/>
      <c r="C42" s="167"/>
      <c r="D42" s="176"/>
      <c r="E42" s="166"/>
      <c r="F42" s="176"/>
    </row>
    <row r="43" spans="1:6" ht="13.15" customHeight="1">
      <c r="A43" s="177"/>
      <c r="B43" s="163">
        <v>19</v>
      </c>
      <c r="C43" s="167"/>
      <c r="D43" s="176"/>
      <c r="E43" s="166"/>
      <c r="F43" s="176"/>
    </row>
    <row r="44" spans="1:6" ht="13.15" customHeight="1">
      <c r="A44" s="177"/>
      <c r="B44" s="164"/>
      <c r="C44" s="167"/>
      <c r="D44" s="176"/>
      <c r="E44" s="166"/>
      <c r="F44" s="176"/>
    </row>
    <row r="45" spans="1:6" ht="13.15" customHeight="1">
      <c r="A45" s="177"/>
      <c r="B45" s="163">
        <v>20</v>
      </c>
      <c r="C45" s="167"/>
      <c r="D45" s="176"/>
      <c r="E45" s="166"/>
      <c r="F45" s="176"/>
    </row>
    <row r="46" spans="1:6" ht="13.15" customHeight="1">
      <c r="A46" s="177"/>
      <c r="B46" s="164"/>
      <c r="C46" s="167"/>
      <c r="D46" s="176"/>
      <c r="E46" s="166"/>
      <c r="F46" s="176"/>
    </row>
    <row r="47" spans="1:6" ht="13.15" customHeight="1">
      <c r="A47" s="177"/>
      <c r="B47" s="163">
        <v>21</v>
      </c>
      <c r="C47" s="167"/>
      <c r="D47" s="176"/>
      <c r="E47" s="166"/>
      <c r="F47" s="176"/>
    </row>
    <row r="48" spans="1:6" ht="13.15" customHeight="1">
      <c r="A48" s="177"/>
      <c r="B48" s="164"/>
      <c r="C48" s="167"/>
      <c r="D48" s="176"/>
      <c r="E48" s="166"/>
      <c r="F48" s="176"/>
    </row>
    <row r="49" spans="1:6" ht="13.15" customHeight="1">
      <c r="A49" s="177"/>
      <c r="B49" s="163">
        <v>22</v>
      </c>
      <c r="C49" s="167"/>
      <c r="D49" s="176"/>
      <c r="E49" s="166"/>
      <c r="F49" s="176"/>
    </row>
    <row r="50" spans="1:6" ht="13.15" customHeight="1">
      <c r="A50" s="177"/>
      <c r="B50" s="164"/>
      <c r="C50" s="167"/>
      <c r="D50" s="176"/>
      <c r="E50" s="166"/>
      <c r="F50" s="176"/>
    </row>
    <row r="51" spans="1:6" ht="13.15" customHeight="1">
      <c r="A51" s="177"/>
      <c r="B51" s="163">
        <v>23</v>
      </c>
      <c r="C51" s="167"/>
      <c r="D51" s="176"/>
      <c r="E51" s="166"/>
      <c r="F51" s="176"/>
    </row>
    <row r="52" spans="1:6" ht="13.15" customHeight="1">
      <c r="A52" s="177"/>
      <c r="B52" s="164"/>
      <c r="C52" s="167"/>
      <c r="D52" s="176"/>
      <c r="E52" s="166"/>
      <c r="F52" s="176"/>
    </row>
    <row r="53" spans="1:6" ht="13.15" customHeight="1">
      <c r="A53" s="177"/>
      <c r="B53" s="163">
        <v>24</v>
      </c>
      <c r="C53" s="167"/>
      <c r="D53" s="176"/>
      <c r="E53" s="166"/>
      <c r="F53" s="176"/>
    </row>
    <row r="54" spans="1:6" ht="13.15" customHeight="1">
      <c r="A54" s="177"/>
      <c r="B54" s="164"/>
      <c r="C54" s="167"/>
      <c r="D54" s="176"/>
      <c r="E54" s="166"/>
      <c r="F54" s="176"/>
    </row>
    <row r="55" spans="1:6" ht="13.15" customHeight="1">
      <c r="A55" s="177"/>
      <c r="B55" s="163">
        <v>25</v>
      </c>
      <c r="C55" s="162"/>
      <c r="D55" s="161"/>
      <c r="E55" s="161"/>
      <c r="F55" s="176"/>
    </row>
    <row r="56" spans="1:6" ht="13.15" customHeight="1">
      <c r="A56" s="177"/>
      <c r="B56" s="164"/>
      <c r="C56" s="162"/>
      <c r="D56" s="161"/>
      <c r="E56" s="161"/>
      <c r="F56" s="176"/>
    </row>
    <row r="57" spans="1:6" ht="13.15" customHeight="1">
      <c r="A57" s="177"/>
      <c r="B57" s="163">
        <v>26</v>
      </c>
      <c r="C57" s="162"/>
      <c r="D57" s="161"/>
      <c r="E57" s="161"/>
      <c r="F57" s="176"/>
    </row>
    <row r="58" spans="1:6" ht="13.15" customHeight="1">
      <c r="A58" s="177"/>
      <c r="B58" s="164"/>
      <c r="C58" s="162"/>
      <c r="D58" s="161"/>
      <c r="E58" s="161"/>
      <c r="F58" s="176"/>
    </row>
    <row r="59" spans="1:6" ht="13.15" customHeight="1">
      <c r="A59" s="177"/>
      <c r="B59" s="163">
        <v>27</v>
      </c>
      <c r="C59" s="162"/>
      <c r="D59" s="161"/>
      <c r="E59" s="161"/>
      <c r="F59" s="176"/>
    </row>
    <row r="60" spans="1:6" ht="13.15" customHeight="1">
      <c r="A60" s="177"/>
      <c r="B60" s="164"/>
      <c r="C60" s="162"/>
      <c r="D60" s="161"/>
      <c r="E60" s="161"/>
      <c r="F60" s="176"/>
    </row>
    <row r="61" spans="1:6" ht="13.15" customHeight="1">
      <c r="A61" s="177"/>
      <c r="B61" s="163">
        <v>28</v>
      </c>
      <c r="C61" s="162"/>
      <c r="D61" s="161"/>
      <c r="E61" s="161"/>
      <c r="F61" s="176"/>
    </row>
    <row r="62" spans="1:6" ht="13.15" customHeight="1">
      <c r="A62" s="177"/>
      <c r="B62" s="164"/>
      <c r="C62" s="162"/>
      <c r="D62" s="161"/>
      <c r="E62" s="161"/>
      <c r="F62" s="176"/>
    </row>
    <row r="63" spans="1:6" ht="13.15" customHeight="1">
      <c r="A63" s="177"/>
      <c r="B63" s="163">
        <v>29</v>
      </c>
      <c r="C63" s="162"/>
      <c r="D63" s="161"/>
      <c r="E63" s="161"/>
      <c r="F63" s="176"/>
    </row>
    <row r="64" spans="1:6" ht="13.15" customHeight="1">
      <c r="A64" s="177"/>
      <c r="B64" s="164"/>
      <c r="C64" s="162"/>
      <c r="D64" s="161"/>
      <c r="E64" s="161"/>
      <c r="F64" s="176"/>
    </row>
    <row r="65" spans="1:6" ht="13.15" customHeight="1">
      <c r="A65" s="177"/>
      <c r="B65" s="163">
        <v>30</v>
      </c>
      <c r="C65" s="162"/>
      <c r="D65" s="161"/>
      <c r="E65" s="161"/>
      <c r="F65" s="176"/>
    </row>
    <row r="66" spans="1:6" ht="13.15" customHeight="1">
      <c r="A66" s="177"/>
      <c r="B66" s="164"/>
      <c r="C66" s="162"/>
      <c r="D66" s="161"/>
      <c r="E66" s="161"/>
      <c r="F66" s="176"/>
    </row>
    <row r="67" spans="1:6" ht="12.75" customHeight="1">
      <c r="A67" s="177"/>
      <c r="B67" s="163">
        <v>31</v>
      </c>
      <c r="C67" s="162"/>
      <c r="D67" s="161"/>
      <c r="E67" s="161"/>
      <c r="F67" s="176"/>
    </row>
    <row r="68" spans="1:6" ht="12.75" customHeight="1">
      <c r="A68" s="177"/>
      <c r="B68" s="164"/>
      <c r="C68" s="165"/>
      <c r="D68" s="161"/>
      <c r="E68" s="161"/>
      <c r="F68" s="176"/>
    </row>
    <row r="69" spans="1:6" ht="12.75" customHeight="1">
      <c r="A69" s="177"/>
      <c r="B69" s="163">
        <v>32</v>
      </c>
      <c r="C69" s="162"/>
      <c r="D69" s="161"/>
      <c r="E69" s="161"/>
      <c r="F69" s="176"/>
    </row>
    <row r="70" spans="1:6" ht="12.75" customHeight="1">
      <c r="A70" s="177"/>
      <c r="B70" s="164"/>
      <c r="C70" s="162"/>
      <c r="D70" s="161"/>
      <c r="E70" s="161"/>
      <c r="F70" s="176"/>
    </row>
    <row r="71" spans="1:6">
      <c r="E71" s="33"/>
    </row>
    <row r="72" spans="1:6">
      <c r="E72" s="33"/>
    </row>
    <row r="73" spans="1:6">
      <c r="E73" s="33"/>
    </row>
    <row r="74" spans="1:6">
      <c r="E74" s="33"/>
    </row>
    <row r="75" spans="1:6">
      <c r="E75" s="33"/>
    </row>
    <row r="76" spans="1:6">
      <c r="E76" s="33"/>
    </row>
    <row r="77" spans="1:6">
      <c r="E77" s="33"/>
    </row>
    <row r="78" spans="1:6">
      <c r="E78" s="33"/>
    </row>
    <row r="79" spans="1:6">
      <c r="E79" s="33"/>
    </row>
    <row r="80" spans="1:6">
      <c r="E80" s="33"/>
    </row>
    <row r="81" spans="5:5">
      <c r="E81" s="33"/>
    </row>
    <row r="82" spans="5:5">
      <c r="E82" s="33"/>
    </row>
    <row r="83" spans="5:5">
      <c r="E83" s="33"/>
    </row>
    <row r="84" spans="5:5">
      <c r="E84" s="33"/>
    </row>
  </sheetData>
  <mergeCells count="201">
    <mergeCell ref="F31:F32"/>
    <mergeCell ref="D27:D28"/>
    <mergeCell ref="F27:F28"/>
    <mergeCell ref="F23:F24"/>
    <mergeCell ref="F25:F26"/>
    <mergeCell ref="E23:E24"/>
    <mergeCell ref="E25:E26"/>
    <mergeCell ref="A1:F1"/>
    <mergeCell ref="A2:F2"/>
    <mergeCell ref="A3:F3"/>
    <mergeCell ref="A17:A18"/>
    <mergeCell ref="A19:A20"/>
    <mergeCell ref="D19:D20"/>
    <mergeCell ref="D17:D18"/>
    <mergeCell ref="B19:B20"/>
    <mergeCell ref="C19:C20"/>
    <mergeCell ref="A13:A14"/>
    <mergeCell ref="D13:D14"/>
    <mergeCell ref="D11:D12"/>
    <mergeCell ref="A15:A16"/>
    <mergeCell ref="D15:D16"/>
    <mergeCell ref="B11:B12"/>
    <mergeCell ref="C11:C12"/>
    <mergeCell ref="B15:B16"/>
    <mergeCell ref="A33:A34"/>
    <mergeCell ref="A27:A28"/>
    <mergeCell ref="A29:A30"/>
    <mergeCell ref="A31:A32"/>
    <mergeCell ref="A21:A22"/>
    <mergeCell ref="D21:D22"/>
    <mergeCell ref="A25:A26"/>
    <mergeCell ref="A23:A24"/>
    <mergeCell ref="D25:D26"/>
    <mergeCell ref="B23:B24"/>
    <mergeCell ref="C23:C24"/>
    <mergeCell ref="B25:B26"/>
    <mergeCell ref="C25:C26"/>
    <mergeCell ref="D23:D24"/>
    <mergeCell ref="C15:C16"/>
    <mergeCell ref="A7:A8"/>
    <mergeCell ref="D7:D8"/>
    <mergeCell ref="D9:D10"/>
    <mergeCell ref="A9:A10"/>
    <mergeCell ref="B7:B8"/>
    <mergeCell ref="C7:C8"/>
    <mergeCell ref="F37:F38"/>
    <mergeCell ref="D35:D36"/>
    <mergeCell ref="F35:F36"/>
    <mergeCell ref="E7:E8"/>
    <mergeCell ref="B9:B10"/>
    <mergeCell ref="C9:C10"/>
    <mergeCell ref="E9:E10"/>
    <mergeCell ref="E19:E20"/>
    <mergeCell ref="B21:B22"/>
    <mergeCell ref="C21:C22"/>
    <mergeCell ref="E21:E22"/>
    <mergeCell ref="E15:E16"/>
    <mergeCell ref="B17:B18"/>
    <mergeCell ref="C17:C18"/>
    <mergeCell ref="E17:E18"/>
    <mergeCell ref="B31:B32"/>
    <mergeCell ref="C31:C32"/>
    <mergeCell ref="B5:B6"/>
    <mergeCell ref="C5:C6"/>
    <mergeCell ref="D5:D6"/>
    <mergeCell ref="E5:E6"/>
    <mergeCell ref="F13:F14"/>
    <mergeCell ref="D31:D32"/>
    <mergeCell ref="D33:D34"/>
    <mergeCell ref="A43:A44"/>
    <mergeCell ref="D43:D44"/>
    <mergeCell ref="F17:F18"/>
    <mergeCell ref="F21:F22"/>
    <mergeCell ref="F19:F20"/>
    <mergeCell ref="A11:A12"/>
    <mergeCell ref="A5:A6"/>
    <mergeCell ref="F15:F16"/>
    <mergeCell ref="F29:F30"/>
    <mergeCell ref="F5:F6"/>
    <mergeCell ref="F7:F8"/>
    <mergeCell ref="F9:F10"/>
    <mergeCell ref="F11:F12"/>
    <mergeCell ref="E11:E12"/>
    <mergeCell ref="B13:B14"/>
    <mergeCell ref="C13:C14"/>
    <mergeCell ref="E13:E14"/>
    <mergeCell ref="A35:A36"/>
    <mergeCell ref="A37:A38"/>
    <mergeCell ref="A39:A40"/>
    <mergeCell ref="A41:A42"/>
    <mergeCell ref="D41:D42"/>
    <mergeCell ref="F41:F42"/>
    <mergeCell ref="D39:D40"/>
    <mergeCell ref="A47:A48"/>
    <mergeCell ref="D47:D48"/>
    <mergeCell ref="A45:A46"/>
    <mergeCell ref="D45:D46"/>
    <mergeCell ref="B45:B46"/>
    <mergeCell ref="C45:C46"/>
    <mergeCell ref="D37:D38"/>
    <mergeCell ref="B35:B36"/>
    <mergeCell ref="C35:C36"/>
    <mergeCell ref="E35:E36"/>
    <mergeCell ref="B37:B38"/>
    <mergeCell ref="C37:C38"/>
    <mergeCell ref="E37:E38"/>
    <mergeCell ref="B39:B40"/>
    <mergeCell ref="C39:C40"/>
    <mergeCell ref="E39:E40"/>
    <mergeCell ref="E45:E46"/>
    <mergeCell ref="A51:A52"/>
    <mergeCell ref="D51:D52"/>
    <mergeCell ref="A49:A50"/>
    <mergeCell ref="D49:D50"/>
    <mergeCell ref="B49:B50"/>
    <mergeCell ref="C49:C50"/>
    <mergeCell ref="A59:A60"/>
    <mergeCell ref="D59:D60"/>
    <mergeCell ref="A53:A54"/>
    <mergeCell ref="A57:A58"/>
    <mergeCell ref="D57:D58"/>
    <mergeCell ref="A55:A56"/>
    <mergeCell ref="D55:D56"/>
    <mergeCell ref="B53:B54"/>
    <mergeCell ref="C53:C54"/>
    <mergeCell ref="B57:B58"/>
    <mergeCell ref="D53:D54"/>
    <mergeCell ref="A69:A70"/>
    <mergeCell ref="D69:D70"/>
    <mergeCell ref="A61:A62"/>
    <mergeCell ref="A65:A66"/>
    <mergeCell ref="D65:D66"/>
    <mergeCell ref="A67:A68"/>
    <mergeCell ref="A63:A64"/>
    <mergeCell ref="D63:D64"/>
    <mergeCell ref="B61:B62"/>
    <mergeCell ref="C61:C62"/>
    <mergeCell ref="D61:D62"/>
    <mergeCell ref="D67:D68"/>
    <mergeCell ref="B63:B64"/>
    <mergeCell ref="C63:C64"/>
    <mergeCell ref="F69:F70"/>
    <mergeCell ref="F33:F34"/>
    <mergeCell ref="F63:F64"/>
    <mergeCell ref="F65:F66"/>
    <mergeCell ref="F55:F56"/>
    <mergeCell ref="F57:F58"/>
    <mergeCell ref="F59:F60"/>
    <mergeCell ref="F49:F50"/>
    <mergeCell ref="F51:F52"/>
    <mergeCell ref="F53:F54"/>
    <mergeCell ref="F67:F68"/>
    <mergeCell ref="F43:F44"/>
    <mergeCell ref="F45:F46"/>
    <mergeCell ref="F39:F40"/>
    <mergeCell ref="F61:F62"/>
    <mergeCell ref="F47:F48"/>
    <mergeCell ref="E31:E32"/>
    <mergeCell ref="D29:D30"/>
    <mergeCell ref="B27:B28"/>
    <mergeCell ref="C27:C28"/>
    <mergeCell ref="E27:E28"/>
    <mergeCell ref="B29:B30"/>
    <mergeCell ref="C29:C30"/>
    <mergeCell ref="E29:E30"/>
    <mergeCell ref="B33:B34"/>
    <mergeCell ref="C33:C34"/>
    <mergeCell ref="E33:E34"/>
    <mergeCell ref="B47:B48"/>
    <mergeCell ref="C47:C48"/>
    <mergeCell ref="E47:E48"/>
    <mergeCell ref="B41:B42"/>
    <mergeCell ref="C41:C42"/>
    <mergeCell ref="E41:E42"/>
    <mergeCell ref="B43:B44"/>
    <mergeCell ref="C43:C44"/>
    <mergeCell ref="E43:E44"/>
    <mergeCell ref="E53:E54"/>
    <mergeCell ref="B55:B56"/>
    <mergeCell ref="C55:C56"/>
    <mergeCell ref="E55:E56"/>
    <mergeCell ref="E49:E50"/>
    <mergeCell ref="B51:B52"/>
    <mergeCell ref="C51:C52"/>
    <mergeCell ref="E51:E52"/>
    <mergeCell ref="E61:E62"/>
    <mergeCell ref="E63:E64"/>
    <mergeCell ref="C57:C58"/>
    <mergeCell ref="E57:E58"/>
    <mergeCell ref="B59:B60"/>
    <mergeCell ref="C59:C60"/>
    <mergeCell ref="E59:E60"/>
    <mergeCell ref="B69:B70"/>
    <mergeCell ref="C69:C70"/>
    <mergeCell ref="E69:E70"/>
    <mergeCell ref="B65:B66"/>
    <mergeCell ref="C65:C66"/>
    <mergeCell ref="E65:E66"/>
    <mergeCell ref="B67:B68"/>
    <mergeCell ref="C67:C68"/>
    <mergeCell ref="E67:E68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7"/>
  <sheetViews>
    <sheetView workbookViewId="0">
      <selection activeCell="G31" sqref="G31"/>
    </sheetView>
  </sheetViews>
  <sheetFormatPr defaultRowHeight="12.75"/>
  <cols>
    <col min="1" max="1" width="6.140625" customWidth="1"/>
    <col min="2" max="2" width="6.42578125" customWidth="1"/>
    <col min="3" max="3" width="8.5703125" customWidth="1"/>
    <col min="4" max="4" width="24.42578125" customWidth="1"/>
    <col min="5" max="5" width="11" customWidth="1"/>
    <col min="6" max="6" width="13.42578125" customWidth="1"/>
    <col min="7" max="7" width="25.28515625" customWidth="1"/>
    <col min="10" max="10" width="9.42578125" customWidth="1"/>
    <col min="11" max="11" width="19.7109375" customWidth="1"/>
  </cols>
  <sheetData>
    <row r="1" spans="1:11" ht="18">
      <c r="A1" s="206" t="s">
        <v>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2" spans="1:11" ht="33" customHeight="1">
      <c r="A2" s="210" t="str">
        <f>HYPERLINK([1]реквизиты!$A$2)</f>
        <v>World Cup Stage - XI International Sambo Tournament for General Aslambeck Askakhanov prizes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</row>
    <row r="3" spans="1:11" ht="30" hidden="1" customHeight="1">
      <c r="A3" s="118" t="str">
        <f>HYPERLINK(пр.взв.!A4)</f>
        <v/>
      </c>
      <c r="B3" s="119"/>
      <c r="C3" s="119"/>
      <c r="D3" s="119"/>
      <c r="E3" s="185" t="str">
        <f>пр.взв.!C4</f>
        <v>M</v>
      </c>
      <c r="F3" s="185"/>
      <c r="G3" s="117" t="str">
        <f>пр.взв.!D4</f>
        <v>68 kg</v>
      </c>
      <c r="H3" s="119"/>
      <c r="I3" s="119"/>
      <c r="J3" s="119"/>
      <c r="K3" s="119"/>
    </row>
    <row r="4" spans="1:11" ht="30.75" hidden="1" customHeight="1" thickBot="1">
      <c r="A4" s="212" t="s">
        <v>42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</row>
    <row r="5" spans="1:11" ht="26.25" hidden="1" thickBot="1">
      <c r="A5" s="41" t="s">
        <v>7</v>
      </c>
      <c r="B5" s="42" t="s">
        <v>0</v>
      </c>
      <c r="C5" s="43" t="s">
        <v>8</v>
      </c>
      <c r="D5" s="42" t="s">
        <v>1</v>
      </c>
      <c r="E5" s="44" t="s">
        <v>2</v>
      </c>
      <c r="F5" s="40" t="s">
        <v>9</v>
      </c>
      <c r="G5" s="45" t="s">
        <v>33</v>
      </c>
      <c r="H5" s="45" t="s">
        <v>12</v>
      </c>
      <c r="I5" s="45" t="s">
        <v>13</v>
      </c>
      <c r="J5" s="43" t="s">
        <v>34</v>
      </c>
      <c r="K5" s="45" t="s">
        <v>14</v>
      </c>
    </row>
    <row r="6" spans="1:11" ht="20.100000000000001" hidden="1" customHeight="1">
      <c r="A6" s="201">
        <v>1</v>
      </c>
      <c r="B6" s="190">
        <v>1</v>
      </c>
      <c r="C6" s="204" t="s">
        <v>15</v>
      </c>
      <c r="D6" s="194" t="str">
        <f>VLOOKUP(B6,пр.взв.!B7:E70,2,FALSE)</f>
        <v>BALYKOV Vladimir</v>
      </c>
      <c r="E6" s="196" t="str">
        <f>VLOOKUP(B6,пр.взв.!B7:E70,3,FALSE)</f>
        <v>1991, ms</v>
      </c>
      <c r="F6" s="198" t="str">
        <f>VLOOKUP(B6,пр.взв.!B7:E70,4,FALSE)</f>
        <v>RUS</v>
      </c>
      <c r="G6" s="188"/>
      <c r="H6" s="186"/>
      <c r="I6" s="188"/>
      <c r="J6" s="186"/>
      <c r="K6" s="46" t="s">
        <v>16</v>
      </c>
    </row>
    <row r="7" spans="1:11" ht="20.100000000000001" hidden="1" customHeight="1" thickBot="1">
      <c r="A7" s="202"/>
      <c r="B7" s="191"/>
      <c r="C7" s="205"/>
      <c r="D7" s="195"/>
      <c r="E7" s="197"/>
      <c r="F7" s="199"/>
      <c r="G7" s="189"/>
      <c r="H7" s="187"/>
      <c r="I7" s="189"/>
      <c r="J7" s="187"/>
      <c r="K7" s="47" t="s">
        <v>17</v>
      </c>
    </row>
    <row r="8" spans="1:11" ht="20.100000000000001" hidden="1" customHeight="1">
      <c r="A8" s="202"/>
      <c r="B8" s="190">
        <v>16</v>
      </c>
      <c r="C8" s="192" t="s">
        <v>18</v>
      </c>
      <c r="D8" s="194" t="str">
        <f>VLOOKUP(B8,пр.взв.!B7:E70,2,FALSE)</f>
        <v>ZHARLYGASOV Bagdat</v>
      </c>
      <c r="E8" s="196" t="str">
        <f>VLOOKUP(B8,пр.взв.!B7:E70,3,FALSE)</f>
        <v>1990, msic</v>
      </c>
      <c r="F8" s="198" t="str">
        <f>VLOOKUP(B8,пр.взв.!B7:E70,4,FALSE)</f>
        <v>KAZ</v>
      </c>
      <c r="G8" s="200"/>
      <c r="H8" s="186"/>
      <c r="I8" s="188"/>
      <c r="J8" s="186"/>
      <c r="K8" s="47" t="s">
        <v>19</v>
      </c>
    </row>
    <row r="9" spans="1:11" ht="20.100000000000001" hidden="1" customHeight="1" thickBot="1">
      <c r="A9" s="203"/>
      <c r="B9" s="191"/>
      <c r="C9" s="193"/>
      <c r="D9" s="195"/>
      <c r="E9" s="197"/>
      <c r="F9" s="199"/>
      <c r="G9" s="189"/>
      <c r="H9" s="187"/>
      <c r="I9" s="189"/>
      <c r="J9" s="187"/>
      <c r="K9" s="48"/>
    </row>
    <row r="10" spans="1:11" ht="25.5" hidden="1" customHeight="1" thickBot="1">
      <c r="A10" s="49"/>
      <c r="B10" s="49"/>
      <c r="C10" s="50"/>
      <c r="D10" s="49"/>
      <c r="E10" s="51"/>
      <c r="F10" s="58"/>
      <c r="G10" s="49"/>
      <c r="H10" s="49"/>
      <c r="I10" s="49"/>
      <c r="J10" s="49"/>
      <c r="K10" s="49"/>
    </row>
    <row r="11" spans="1:11" ht="26.25" hidden="1" thickBot="1">
      <c r="A11" s="41" t="s">
        <v>7</v>
      </c>
      <c r="B11" s="42" t="s">
        <v>0</v>
      </c>
      <c r="C11" s="43" t="s">
        <v>8</v>
      </c>
      <c r="D11" s="42" t="s">
        <v>1</v>
      </c>
      <c r="E11" s="44" t="s">
        <v>2</v>
      </c>
      <c r="F11" s="40" t="s">
        <v>9</v>
      </c>
      <c r="G11" s="45" t="s">
        <v>33</v>
      </c>
      <c r="H11" s="45" t="s">
        <v>12</v>
      </c>
      <c r="I11" s="45" t="s">
        <v>13</v>
      </c>
      <c r="J11" s="43" t="s">
        <v>34</v>
      </c>
      <c r="K11" s="45" t="s">
        <v>14</v>
      </c>
    </row>
    <row r="12" spans="1:11" ht="19.5" hidden="1" customHeight="1">
      <c r="A12" s="201">
        <v>2</v>
      </c>
      <c r="B12" s="190">
        <f>пр.хода!N79</f>
        <v>0</v>
      </c>
      <c r="C12" s="204" t="s">
        <v>15</v>
      </c>
      <c r="D12" s="194" t="e">
        <f>VLOOKUP(B12,пр.взв.!B1:E76,2,FALSE)</f>
        <v>#N/A</v>
      </c>
      <c r="E12" s="196" t="e">
        <f>VLOOKUP(B12,пр.взв.!B1:E76,3,FALSE)</f>
        <v>#N/A</v>
      </c>
      <c r="F12" s="198" t="e">
        <f>VLOOKUP(B12,пр.взв.!B1:E76,4,FALSE)</f>
        <v>#N/A</v>
      </c>
      <c r="G12" s="188"/>
      <c r="H12" s="186"/>
      <c r="I12" s="188"/>
      <c r="J12" s="186"/>
      <c r="K12" s="46" t="s">
        <v>16</v>
      </c>
    </row>
    <row r="13" spans="1:11" ht="18" hidden="1" customHeight="1" thickBot="1">
      <c r="A13" s="202"/>
      <c r="B13" s="191"/>
      <c r="C13" s="205"/>
      <c r="D13" s="195"/>
      <c r="E13" s="197"/>
      <c r="F13" s="199"/>
      <c r="G13" s="189"/>
      <c r="H13" s="187"/>
      <c r="I13" s="189"/>
      <c r="J13" s="187"/>
      <c r="K13" s="47" t="s">
        <v>17</v>
      </c>
    </row>
    <row r="14" spans="1:11" ht="20.100000000000001" hidden="1" customHeight="1">
      <c r="A14" s="202"/>
      <c r="B14" s="190">
        <f>пр.хода!N83</f>
        <v>0</v>
      </c>
      <c r="C14" s="192" t="s">
        <v>18</v>
      </c>
      <c r="D14" s="194" t="e">
        <f>VLOOKUP(B14,пр.взв.!B1:E76,2,FALSE)</f>
        <v>#N/A</v>
      </c>
      <c r="E14" s="196" t="e">
        <f>VLOOKUP(B14,пр.взв.!B1:E76,3,FALSE)</f>
        <v>#N/A</v>
      </c>
      <c r="F14" s="198" t="e">
        <f>VLOOKUP(B14,пр.взв.!B1:E76,4,FALSE)</f>
        <v>#N/A</v>
      </c>
      <c r="G14" s="200"/>
      <c r="H14" s="186"/>
      <c r="I14" s="188"/>
      <c r="J14" s="186"/>
      <c r="K14" s="47" t="s">
        <v>19</v>
      </c>
    </row>
    <row r="15" spans="1:11" ht="20.100000000000001" hidden="1" customHeight="1" thickBot="1">
      <c r="A15" s="203"/>
      <c r="B15" s="191"/>
      <c r="C15" s="193"/>
      <c r="D15" s="195"/>
      <c r="E15" s="197"/>
      <c r="F15" s="199"/>
      <c r="G15" s="189"/>
      <c r="H15" s="187"/>
      <c r="I15" s="189"/>
      <c r="J15" s="187"/>
      <c r="K15" s="48"/>
    </row>
    <row r="16" spans="1:11" ht="20.100000000000001" customHeight="1">
      <c r="A16" s="120"/>
      <c r="B16" s="121"/>
      <c r="C16" s="126"/>
      <c r="D16" s="122"/>
      <c r="E16" s="123"/>
      <c r="F16" s="123"/>
      <c r="G16" s="124"/>
      <c r="H16" s="124"/>
      <c r="I16" s="124"/>
      <c r="J16" s="124"/>
      <c r="K16" s="125"/>
    </row>
    <row r="17" spans="1:11" ht="32.25" customHeight="1">
      <c r="A17" s="53"/>
      <c r="B17" s="54"/>
      <c r="C17" s="55"/>
      <c r="D17" s="55"/>
      <c r="E17" s="185" t="str">
        <f>E3</f>
        <v>M</v>
      </c>
      <c r="F17" s="185"/>
      <c r="G17" s="117" t="str">
        <f>G3</f>
        <v>68 kg</v>
      </c>
      <c r="H17" s="54"/>
      <c r="I17" s="56"/>
      <c r="J17" s="57"/>
      <c r="K17" s="49"/>
    </row>
    <row r="18" spans="1:11" ht="20.100000000000001" customHeight="1" thickBot="1">
      <c r="A18" s="208" t="s">
        <v>20</v>
      </c>
      <c r="B18" s="208"/>
      <c r="C18" s="208"/>
      <c r="D18" s="208"/>
      <c r="E18" s="208"/>
      <c r="F18" s="208"/>
      <c r="G18" s="208"/>
      <c r="H18" s="208"/>
      <c r="I18" s="208"/>
      <c r="J18" s="208"/>
      <c r="K18" s="208"/>
    </row>
    <row r="19" spans="1:11" ht="21.75" customHeight="1" thickBot="1">
      <c r="A19" s="52" t="s">
        <v>7</v>
      </c>
      <c r="B19" s="42" t="s">
        <v>0</v>
      </c>
      <c r="C19" s="43" t="s">
        <v>8</v>
      </c>
      <c r="D19" s="42" t="s">
        <v>1</v>
      </c>
      <c r="E19" s="44" t="s">
        <v>2</v>
      </c>
      <c r="F19" s="40" t="s">
        <v>9</v>
      </c>
      <c r="G19" s="45" t="s">
        <v>33</v>
      </c>
      <c r="H19" s="45" t="s">
        <v>12</v>
      </c>
      <c r="I19" s="45" t="s">
        <v>13</v>
      </c>
      <c r="J19" s="43" t="s">
        <v>34</v>
      </c>
      <c r="K19" s="45" t="s">
        <v>14</v>
      </c>
    </row>
    <row r="20" spans="1:11" ht="21.75" customHeight="1">
      <c r="A20" s="201"/>
      <c r="B20" s="190">
        <f>пр.хода!$M$26</f>
        <v>7</v>
      </c>
      <c r="C20" s="204" t="s">
        <v>15</v>
      </c>
      <c r="D20" s="194" t="str">
        <f>VLOOKUP(B20,пр.взв.!B7:E70,2,FALSE)</f>
        <v>KLETSKOV Nikita</v>
      </c>
      <c r="E20" s="196" t="str">
        <f>VLOOKUP(B20,пр.взв.!B7:E70,3,FALSE)</f>
        <v>1986, msic</v>
      </c>
      <c r="F20" s="198" t="str">
        <f>VLOOKUP(B20,пр.взв.!B7:E70,4,FALSE)</f>
        <v>RUS-M</v>
      </c>
      <c r="G20" s="188"/>
      <c r="H20" s="186"/>
      <c r="I20" s="188"/>
      <c r="J20" s="186"/>
      <c r="K20" s="46" t="s">
        <v>16</v>
      </c>
    </row>
    <row r="21" spans="1:11" ht="16.5" customHeight="1" thickBot="1">
      <c r="A21" s="202"/>
      <c r="B21" s="191"/>
      <c r="C21" s="205"/>
      <c r="D21" s="195"/>
      <c r="E21" s="197"/>
      <c r="F21" s="199"/>
      <c r="G21" s="189"/>
      <c r="H21" s="187"/>
      <c r="I21" s="189"/>
      <c r="J21" s="187"/>
      <c r="K21" s="47" t="s">
        <v>17</v>
      </c>
    </row>
    <row r="22" spans="1:11" ht="24" customHeight="1">
      <c r="A22" s="202"/>
      <c r="B22" s="190">
        <f>пр.хода!$M$60</f>
        <v>14</v>
      </c>
      <c r="C22" s="192" t="s">
        <v>18</v>
      </c>
      <c r="D22" s="194" t="str">
        <f>VLOOKUP(B22,пр.взв.!B7:E70,2,FALSE)</f>
        <v>BAZYLEV Dzmitri</v>
      </c>
      <c r="E22" s="196" t="str">
        <f>VLOOKUP(B22,пр.взв.!B7:E70,3,FALSE)</f>
        <v>1978, dvms</v>
      </c>
      <c r="F22" s="198" t="str">
        <f>VLOOKUP(B22,пр.взв.!B7:E70,4,FALSE)</f>
        <v>BLR</v>
      </c>
      <c r="G22" s="200"/>
      <c r="H22" s="186"/>
      <c r="I22" s="188"/>
      <c r="J22" s="186"/>
      <c r="K22" s="47" t="s">
        <v>19</v>
      </c>
    </row>
    <row r="23" spans="1:11" ht="13.5" thickBot="1">
      <c r="A23" s="203"/>
      <c r="B23" s="191"/>
      <c r="C23" s="193"/>
      <c r="D23" s="195"/>
      <c r="E23" s="197"/>
      <c r="F23" s="199"/>
      <c r="G23" s="189"/>
      <c r="H23" s="187"/>
      <c r="I23" s="189"/>
      <c r="J23" s="187"/>
      <c r="K23" s="48"/>
    </row>
    <row r="25" spans="1:11" ht="15">
      <c r="A25" s="28" t="str">
        <f>[1]реквизиты!$A$8</f>
        <v>Chief referee</v>
      </c>
      <c r="B25" s="29"/>
      <c r="C25" s="29"/>
      <c r="D25" s="29"/>
      <c r="E25" s="15"/>
      <c r="F25" s="86"/>
      <c r="H25" s="209" t="str">
        <f>[1]реквизиты!$G$8</f>
        <v>E. Borkov</v>
      </c>
      <c r="I25" s="209"/>
      <c r="J25" s="209"/>
      <c r="K25" t="str">
        <f>[1]реквизиты!$G$9</f>
        <v>/RUS/</v>
      </c>
    </row>
    <row r="26" spans="1:11" ht="15">
      <c r="A26" s="29"/>
      <c r="B26" s="29"/>
      <c r="C26" s="29"/>
      <c r="D26" s="29"/>
      <c r="E26" s="15"/>
      <c r="F26" s="87"/>
      <c r="G26" s="15"/>
      <c r="H26" s="88"/>
    </row>
    <row r="27" spans="1:11" ht="15">
      <c r="A27" s="28" t="str">
        <f>[1]реквизиты!$A$10</f>
        <v>Chief  secretary</v>
      </c>
      <c r="C27" s="15"/>
      <c r="D27" s="15"/>
      <c r="E27" s="15"/>
      <c r="F27" s="15"/>
      <c r="H27" s="209" t="str">
        <f>[1]реквизиты!$G$10</f>
        <v>A. Drokov</v>
      </c>
      <c r="I27" s="209"/>
      <c r="J27" s="209"/>
      <c r="K27" t="str">
        <f>[1]реквизиты!$G$11</f>
        <v>/RUS/</v>
      </c>
    </row>
  </sheetData>
  <mergeCells count="65">
    <mergeCell ref="H22:H23"/>
    <mergeCell ref="H25:J25"/>
    <mergeCell ref="H27:J27"/>
    <mergeCell ref="A2:K2"/>
    <mergeCell ref="A4:K4"/>
    <mergeCell ref="J20:J21"/>
    <mergeCell ref="I20:I21"/>
    <mergeCell ref="B22:B23"/>
    <mergeCell ref="C22:C23"/>
    <mergeCell ref="D22:D23"/>
    <mergeCell ref="C20:C21"/>
    <mergeCell ref="D20:D21"/>
    <mergeCell ref="E20:E21"/>
    <mergeCell ref="F20:F21"/>
    <mergeCell ref="G20:G21"/>
    <mergeCell ref="E22:E23"/>
    <mergeCell ref="F22:F23"/>
    <mergeCell ref="G22:G23"/>
    <mergeCell ref="I6:I7"/>
    <mergeCell ref="J6:J7"/>
    <mergeCell ref="F6:F7"/>
    <mergeCell ref="G6:G7"/>
    <mergeCell ref="H6:H7"/>
    <mergeCell ref="I22:I23"/>
    <mergeCell ref="J22:J23"/>
    <mergeCell ref="A18:K18"/>
    <mergeCell ref="A20:A23"/>
    <mergeCell ref="B20:B21"/>
    <mergeCell ref="E8:E9"/>
    <mergeCell ref="H20:H21"/>
    <mergeCell ref="J8:J9"/>
    <mergeCell ref="F8:F9"/>
    <mergeCell ref="H8:H9"/>
    <mergeCell ref="E12:E13"/>
    <mergeCell ref="F12:F13"/>
    <mergeCell ref="G12:G13"/>
    <mergeCell ref="H12:H13"/>
    <mergeCell ref="A12:A15"/>
    <mergeCell ref="B12:B13"/>
    <mergeCell ref="C12:C13"/>
    <mergeCell ref="D12:D13"/>
    <mergeCell ref="A1:K1"/>
    <mergeCell ref="A6:A9"/>
    <mergeCell ref="B6:B7"/>
    <mergeCell ref="C6:C7"/>
    <mergeCell ref="D6:D7"/>
    <mergeCell ref="I8:I9"/>
    <mergeCell ref="E6:E7"/>
    <mergeCell ref="B8:B9"/>
    <mergeCell ref="C8:C9"/>
    <mergeCell ref="D8:D9"/>
    <mergeCell ref="E3:F3"/>
    <mergeCell ref="G8:G9"/>
    <mergeCell ref="E17:F17"/>
    <mergeCell ref="J14:J15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</mergeCells>
  <phoneticPr fontId="10" type="noConversion"/>
  <printOptions horizontalCentered="1"/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34"/>
  </sheetPr>
  <dimension ref="A1:U59"/>
  <sheetViews>
    <sheetView workbookViewId="0">
      <selection activeCell="K13" sqref="K13:K14"/>
    </sheetView>
  </sheetViews>
  <sheetFormatPr defaultRowHeight="12.75"/>
  <cols>
    <col min="1" max="1" width="4.7109375" customWidth="1"/>
    <col min="2" max="2" width="16" customWidth="1"/>
    <col min="3" max="3" width="7.28515625" customWidth="1"/>
    <col min="4" max="4" width="14.5703125" customWidth="1"/>
    <col min="5" max="5" width="17.42578125" customWidth="1"/>
    <col min="6" max="6" width="17.140625" customWidth="1"/>
    <col min="7" max="7" width="19.28515625" customWidth="1"/>
    <col min="8" max="8" width="4.7109375" customWidth="1"/>
    <col min="9" max="9" width="16" customWidth="1"/>
    <col min="10" max="10" width="7.28515625" customWidth="1"/>
    <col min="11" max="11" width="14.5703125" customWidth="1"/>
    <col min="12" max="17" width="17.5703125" customWidth="1"/>
  </cols>
  <sheetData>
    <row r="1" spans="1:21" ht="36" customHeight="1">
      <c r="A1" s="235" t="str">
        <f>пр.взв.!A2</f>
        <v>World Cup Stage - XI International Sambo Tournament for General Aslambeck Askakhanov prizes</v>
      </c>
      <c r="B1" s="235"/>
      <c r="C1" s="235"/>
      <c r="D1" s="235"/>
      <c r="E1" s="235"/>
      <c r="F1" s="235"/>
      <c r="G1" s="235"/>
      <c r="H1" s="235" t="str">
        <f>A1</f>
        <v>World Cup Stage - XI International Sambo Tournament for General Aslambeck Askakhanov prizes</v>
      </c>
      <c r="I1" s="235"/>
      <c r="J1" s="235"/>
      <c r="K1" s="235"/>
      <c r="L1" s="235"/>
      <c r="M1" s="235"/>
      <c r="N1" s="235"/>
      <c r="O1" s="37"/>
      <c r="P1" s="37"/>
      <c r="Q1" s="37"/>
      <c r="R1" s="37"/>
      <c r="S1" s="37"/>
      <c r="T1" s="37"/>
      <c r="U1" s="37"/>
    </row>
    <row r="2" spans="1:21" ht="28.5" customHeight="1">
      <c r="A2" s="236" t="str">
        <f>пр.хода!A3</f>
        <v>September 30 - October 02, 2012      Moscow /Russia/</v>
      </c>
      <c r="B2" s="236"/>
      <c r="C2" s="236"/>
      <c r="D2" s="236"/>
      <c r="E2" s="236"/>
      <c r="F2" s="236"/>
      <c r="G2" s="236"/>
      <c r="H2" s="236" t="str">
        <f>A2</f>
        <v>September 30 - October 02, 2012      Moscow /Russia/</v>
      </c>
      <c r="I2" s="236"/>
      <c r="J2" s="236"/>
      <c r="K2" s="236"/>
      <c r="L2" s="236"/>
      <c r="M2" s="236"/>
      <c r="N2" s="236"/>
      <c r="O2" s="38"/>
      <c r="P2" s="38"/>
      <c r="Q2" s="38"/>
      <c r="R2" s="38"/>
      <c r="S2" s="38"/>
      <c r="T2" s="38"/>
      <c r="U2" s="38"/>
    </row>
    <row r="3" spans="1:21" ht="15.6" customHeight="1">
      <c r="A3" s="233" t="str">
        <f>HYPERLINK(пр.взв.!A4)</f>
        <v/>
      </c>
      <c r="B3" s="208"/>
      <c r="C3" s="208"/>
      <c r="D3" s="208"/>
      <c r="E3" s="208"/>
      <c r="F3" s="208"/>
      <c r="G3" s="208"/>
      <c r="H3" s="233" t="str">
        <f>HYPERLINK(пр.взв.!A4)</f>
        <v/>
      </c>
      <c r="I3" s="208"/>
      <c r="J3" s="208"/>
      <c r="K3" s="208"/>
      <c r="L3" s="208"/>
      <c r="M3" s="208"/>
      <c r="N3" s="208"/>
      <c r="O3" s="36"/>
      <c r="P3" s="36"/>
      <c r="Q3" s="36"/>
      <c r="R3" s="36"/>
      <c r="S3" s="36"/>
      <c r="T3" s="36"/>
      <c r="U3" s="36"/>
    </row>
    <row r="4" spans="1:21" ht="10.5" customHeight="1" thickBot="1">
      <c r="A4" s="234"/>
      <c r="B4" s="234"/>
    </row>
    <row r="5" spans="1:21" ht="12.75" customHeight="1">
      <c r="A5" s="215">
        <v>1</v>
      </c>
      <c r="B5" s="213" t="str">
        <f>VLOOKUP(A5,пр.взв.!B7:C70,2,FALSE)</f>
        <v>BALYKOV Vladimir</v>
      </c>
      <c r="C5" s="217" t="str">
        <f>VLOOKUP(B5,пр.взв.!C7:D70,2,FALSE)</f>
        <v>1991, ms</v>
      </c>
      <c r="D5" s="219" t="str">
        <f>VLOOKUP(A5,пр.взв.!B7:E70,4,FALSE)</f>
        <v>RUS</v>
      </c>
      <c r="G5" s="18"/>
      <c r="H5" s="221">
        <v>2</v>
      </c>
      <c r="I5" s="213" t="str">
        <f>VLOOKUP(H5,пр.взв.!B7:C70,2,FALSE)</f>
        <v>DULO Daniel</v>
      </c>
      <c r="J5" s="232" t="str">
        <f>VLOOKUP(H5,пр.взв.!B7:E70,3,FALSE)</f>
        <v>1985, ms</v>
      </c>
      <c r="K5" s="232" t="str">
        <f>VLOOKUP(H5,пр.взв.!B7:E70,4,FALSE)</f>
        <v>SVK</v>
      </c>
      <c r="N5" s="18"/>
    </row>
    <row r="6" spans="1:21" ht="15.75">
      <c r="A6" s="216"/>
      <c r="B6" s="214"/>
      <c r="C6" s="218"/>
      <c r="D6" s="220"/>
      <c r="E6" s="2"/>
      <c r="F6" s="2"/>
      <c r="G6" s="12"/>
      <c r="H6" s="222"/>
      <c r="I6" s="214"/>
      <c r="J6" s="223"/>
      <c r="K6" s="223"/>
      <c r="L6" s="2"/>
      <c r="M6" s="2"/>
      <c r="N6" s="12"/>
    </row>
    <row r="7" spans="1:21" ht="15.75">
      <c r="A7" s="216">
        <v>17</v>
      </c>
      <c r="B7" s="223">
        <f>VLOOKUP(A7,пр.взв.!B9:C70,2,FALSE)</f>
        <v>0</v>
      </c>
      <c r="C7" s="220" t="e">
        <f>VLOOKUP(B7,пр.взв.!C9:D70,2,FALSE)</f>
        <v>#N/A</v>
      </c>
      <c r="D7" s="226">
        <f>VLOOKUP(A7,пр.взв.!B7:E70,4,FALSE)</f>
        <v>0</v>
      </c>
      <c r="E7" s="4"/>
      <c r="F7" s="2"/>
      <c r="G7" s="2"/>
      <c r="H7" s="228">
        <v>18</v>
      </c>
      <c r="I7" s="223" t="str">
        <f>VLOOKUP(H7,пр.взв.!B9:C70,2,FALSE)</f>
        <v>KHASANOF Mustafo</v>
      </c>
      <c r="J7" s="230" t="str">
        <f>VLOOKUP(H7,пр.взв.!B9:E70,3,FALSE)</f>
        <v>1986, ms</v>
      </c>
      <c r="K7" s="223" t="str">
        <f>VLOOKUP(H7,пр.взв.!B9:E70,4,FALSE)</f>
        <v>TJK</v>
      </c>
      <c r="L7" s="4"/>
      <c r="M7" s="2"/>
      <c r="N7" s="2"/>
    </row>
    <row r="8" spans="1:21" ht="16.5" thickBot="1">
      <c r="A8" s="225"/>
      <c r="B8" s="214"/>
      <c r="C8" s="218"/>
      <c r="D8" s="227"/>
      <c r="E8" s="5"/>
      <c r="F8" s="9"/>
      <c r="G8" s="2"/>
      <c r="H8" s="222"/>
      <c r="I8" s="214"/>
      <c r="J8" s="231"/>
      <c r="K8" s="214"/>
      <c r="L8" s="5"/>
      <c r="M8" s="9"/>
      <c r="N8" s="2"/>
    </row>
    <row r="9" spans="1:21" ht="15.75">
      <c r="A9" s="215">
        <v>9</v>
      </c>
      <c r="B9" s="213" t="str">
        <f>VLOOKUP(A9,пр.взв.!B11:C70,2,FALSE)</f>
        <v>KLINOV Anton</v>
      </c>
      <c r="C9" s="217" t="str">
        <f>VLOOKUP(B9,пр.взв.!C11:D70,2,FALSE)</f>
        <v>1987, msic</v>
      </c>
      <c r="D9" s="219" t="str">
        <f>VLOOKUP(A9,пр.взв.!B7:E70,4,FALSE)</f>
        <v>RUS</v>
      </c>
      <c r="E9" s="5"/>
      <c r="F9" s="6"/>
      <c r="G9" s="2"/>
      <c r="H9" s="221">
        <v>10</v>
      </c>
      <c r="I9" s="213" t="str">
        <f>VLOOKUP(H9,пр.взв.!B11:C70,2,FALSE)</f>
        <v>ZHARKYNBAY UULU Eldiyar</v>
      </c>
      <c r="J9" s="213" t="str">
        <f>VLOOKUP(H9,пр.взв.!B11:E70,3,FALSE)</f>
        <v>1990, msic</v>
      </c>
      <c r="K9" s="213" t="str">
        <f>VLOOKUP(H9,пр.взв.!B11:E70,4,FALSE)</f>
        <v>KGZ</v>
      </c>
      <c r="L9" s="5"/>
      <c r="M9" s="6"/>
      <c r="N9" s="2"/>
    </row>
    <row r="10" spans="1:21" ht="15.75">
      <c r="A10" s="216"/>
      <c r="B10" s="214"/>
      <c r="C10" s="218"/>
      <c r="D10" s="220"/>
      <c r="E10" s="10"/>
      <c r="F10" s="7"/>
      <c r="G10" s="2"/>
      <c r="H10" s="222"/>
      <c r="I10" s="214"/>
      <c r="J10" s="214"/>
      <c r="K10" s="214"/>
      <c r="L10" s="10"/>
      <c r="M10" s="7"/>
      <c r="N10" s="2"/>
    </row>
    <row r="11" spans="1:21" ht="15.75">
      <c r="A11" s="216">
        <v>25</v>
      </c>
      <c r="B11" s="223">
        <f>VLOOKUP(A11,пр.взв.!B13:C70,2,FALSE)</f>
        <v>0</v>
      </c>
      <c r="C11" s="220" t="e">
        <f>VLOOKUP(B11,пр.взв.!C13:D70,2,FALSE)</f>
        <v>#N/A</v>
      </c>
      <c r="D11" s="226">
        <f>VLOOKUP(A11,пр.взв.!B7:E70,4,FALSE)</f>
        <v>0</v>
      </c>
      <c r="E11" s="3"/>
      <c r="F11" s="7"/>
      <c r="G11" s="2"/>
      <c r="H11" s="228">
        <v>26</v>
      </c>
      <c r="I11" s="223">
        <f>VLOOKUP(H11,пр.взв.!B13:C70,2,FALSE)</f>
        <v>0</v>
      </c>
      <c r="J11" s="223">
        <f>VLOOKUP(H11,пр.взв.!B13:E70,3,FALSE)</f>
        <v>0</v>
      </c>
      <c r="K11" s="223">
        <f>VLOOKUP(H11,пр.взв.!B13:E70,4,FALSE)</f>
        <v>0</v>
      </c>
      <c r="L11" s="3"/>
      <c r="M11" s="7"/>
      <c r="N11" s="2"/>
    </row>
    <row r="12" spans="1:21" ht="16.5" thickBot="1">
      <c r="A12" s="225"/>
      <c r="B12" s="214"/>
      <c r="C12" s="218"/>
      <c r="D12" s="227"/>
      <c r="E12" s="2"/>
      <c r="F12" s="7"/>
      <c r="G12" s="9"/>
      <c r="H12" s="222"/>
      <c r="I12" s="214"/>
      <c r="J12" s="214"/>
      <c r="K12" s="214"/>
      <c r="L12" s="2"/>
      <c r="M12" s="7"/>
      <c r="N12" s="9"/>
    </row>
    <row r="13" spans="1:21" ht="15.75">
      <c r="A13" s="215">
        <v>5</v>
      </c>
      <c r="B13" s="213" t="str">
        <f>VLOOKUP(A13,пр.взв.!B15:C70,2,FALSE)</f>
        <v>KLETSKOV Dmitriy</v>
      </c>
      <c r="C13" s="217" t="str">
        <f>VLOOKUP(B13,пр.взв.!C15:D70,2,FALSE)</f>
        <v>1986, msic</v>
      </c>
      <c r="D13" s="219" t="str">
        <f>VLOOKUP(A13,пр.взв.!B7:E70,4,FALSE)</f>
        <v>RUS-M</v>
      </c>
      <c r="E13" s="2"/>
      <c r="F13" s="7"/>
      <c r="G13" s="13"/>
      <c r="H13" s="221">
        <v>6</v>
      </c>
      <c r="I13" s="213" t="str">
        <f>VLOOKUP(H13,пр.взв.!B15:C70,2,FALSE)</f>
        <v>MUSLUMOV Elgun</v>
      </c>
      <c r="J13" s="213" t="str">
        <f>VLOOKUP(H13,пр.взв.!B15:E70,3,FALSE)</f>
        <v>1986, ms</v>
      </c>
      <c r="K13" s="213" t="str">
        <f>VLOOKUP(H13,пр.взв.!B15:E70,4,FALSE)</f>
        <v>AZE</v>
      </c>
      <c r="L13" s="2"/>
      <c r="M13" s="7"/>
      <c r="N13" s="13"/>
    </row>
    <row r="14" spans="1:21" ht="15.75">
      <c r="A14" s="216"/>
      <c r="B14" s="214"/>
      <c r="C14" s="218"/>
      <c r="D14" s="220"/>
      <c r="E14" s="8"/>
      <c r="F14" s="7"/>
      <c r="G14" s="2"/>
      <c r="H14" s="222"/>
      <c r="I14" s="214"/>
      <c r="J14" s="214"/>
      <c r="K14" s="214"/>
      <c r="L14" s="8"/>
      <c r="M14" s="7"/>
      <c r="N14" s="2"/>
    </row>
    <row r="15" spans="1:21" ht="15.75">
      <c r="A15" s="216">
        <v>21</v>
      </c>
      <c r="B15" s="223">
        <f>VLOOKUP(A15,пр.взв.!B17:C70,2,FALSE)</f>
        <v>0</v>
      </c>
      <c r="C15" s="220" t="e">
        <f>VLOOKUP(B15,пр.взв.!C17:D70,2,FALSE)</f>
        <v>#N/A</v>
      </c>
      <c r="D15" s="226">
        <f>VLOOKUP(A15,пр.взв.!B7:E70,4,FALSE)</f>
        <v>0</v>
      </c>
      <c r="E15" s="4"/>
      <c r="F15" s="7"/>
      <c r="G15" s="2"/>
      <c r="H15" s="228">
        <v>22</v>
      </c>
      <c r="I15" s="223">
        <f>VLOOKUP(H15,пр.взв.!B17:C70,2,FALSE)</f>
        <v>0</v>
      </c>
      <c r="J15" s="223">
        <f>VLOOKUP(H15,пр.взв.!B17:E70,3,FALSE)</f>
        <v>0</v>
      </c>
      <c r="K15" s="223">
        <f>VLOOKUP(H15,пр.взв.!B17:E70,4,FALSE)</f>
        <v>0</v>
      </c>
      <c r="L15" s="4"/>
      <c r="M15" s="7"/>
      <c r="N15" s="2"/>
    </row>
    <row r="16" spans="1:21" ht="16.5" thickBot="1">
      <c r="A16" s="225"/>
      <c r="B16" s="214"/>
      <c r="C16" s="218"/>
      <c r="D16" s="227"/>
      <c r="E16" s="5"/>
      <c r="F16" s="11"/>
      <c r="G16" s="2"/>
      <c r="H16" s="222"/>
      <c r="I16" s="214"/>
      <c r="J16" s="214"/>
      <c r="K16" s="214"/>
      <c r="L16" s="5"/>
      <c r="M16" s="11"/>
      <c r="N16" s="2"/>
    </row>
    <row r="17" spans="1:14" ht="15.75">
      <c r="A17" s="215">
        <v>13</v>
      </c>
      <c r="B17" s="213" t="e">
        <f>VLOOKUP(A17,пр.взв.!B19:C70,2,FALSE)</f>
        <v>#N/A</v>
      </c>
      <c r="C17" s="217" t="e">
        <f>VLOOKUP(B17,пр.взв.!C19:D70,2,FALSE)</f>
        <v>#N/A</v>
      </c>
      <c r="D17" s="219" t="e">
        <f>VLOOKUP(A17,пр.взв.!B7:E68,4,FALSE)</f>
        <v>#N/A</v>
      </c>
      <c r="E17" s="5"/>
      <c r="F17" s="2"/>
      <c r="G17" s="2"/>
      <c r="H17" s="221">
        <v>14</v>
      </c>
      <c r="I17" s="213" t="e">
        <f>VLOOKUP(H17,пр.взв.!B19:C70,2,FALSE)</f>
        <v>#N/A</v>
      </c>
      <c r="J17" s="213" t="e">
        <f>VLOOKUP(H17,пр.взв.!B19:E70,3,FALSE)</f>
        <v>#N/A</v>
      </c>
      <c r="K17" s="213" t="e">
        <f>VLOOKUP(H17,пр.взв.!B19:E70,4,FALSE)</f>
        <v>#N/A</v>
      </c>
      <c r="L17" s="5"/>
      <c r="M17" s="2"/>
      <c r="N17" s="2"/>
    </row>
    <row r="18" spans="1:14" ht="15.75">
      <c r="A18" s="216"/>
      <c r="B18" s="214"/>
      <c r="C18" s="218"/>
      <c r="D18" s="220"/>
      <c r="E18" s="10"/>
      <c r="F18" s="2"/>
      <c r="G18" s="2"/>
      <c r="H18" s="222"/>
      <c r="I18" s="214"/>
      <c r="J18" s="214"/>
      <c r="K18" s="214"/>
      <c r="L18" s="10"/>
      <c r="M18" s="2"/>
      <c r="N18" s="2"/>
    </row>
    <row r="19" spans="1:14" ht="15.75">
      <c r="A19" s="216">
        <v>29</v>
      </c>
      <c r="B19" s="223">
        <f>VLOOKUP(A19,пр.взв.!B21:C72,2,FALSE)</f>
        <v>0</v>
      </c>
      <c r="C19" s="220" t="e">
        <f>VLOOKUP(B19,пр.взв.!C21:D72,2,FALSE)</f>
        <v>#N/A</v>
      </c>
      <c r="D19" s="226">
        <f>VLOOKUP(A19,пр.взв.!B7:E70,4,FALSE)</f>
        <v>0</v>
      </c>
      <c r="E19" s="3"/>
      <c r="F19" s="2"/>
      <c r="G19" s="2"/>
      <c r="H19" s="228">
        <v>30</v>
      </c>
      <c r="I19" s="223">
        <f>VLOOKUP(H19,пр.взв.!B21:C72,2,FALSE)</f>
        <v>0</v>
      </c>
      <c r="J19" s="223">
        <f>VLOOKUP(H19,пр.взв.!B21:E72,3,FALSE)</f>
        <v>0</v>
      </c>
      <c r="K19" s="223">
        <f>VLOOKUP(H19,пр.взв.!B21:E72,4,FALSE)</f>
        <v>0</v>
      </c>
      <c r="L19" s="3"/>
      <c r="M19" s="2"/>
      <c r="N19" s="2"/>
    </row>
    <row r="20" spans="1:14" ht="16.5" thickBot="1">
      <c r="A20" s="225"/>
      <c r="B20" s="214"/>
      <c r="C20" s="218"/>
      <c r="D20" s="227"/>
      <c r="E20" s="2"/>
      <c r="F20" s="2"/>
      <c r="G20" s="31"/>
      <c r="H20" s="222"/>
      <c r="I20" s="214"/>
      <c r="J20" s="214"/>
      <c r="K20" s="214"/>
      <c r="L20" s="2"/>
      <c r="M20" s="2"/>
      <c r="N20" s="31"/>
    </row>
    <row r="21" spans="1:14" ht="15.75">
      <c r="A21" s="215">
        <v>3</v>
      </c>
      <c r="B21" s="213" t="str">
        <f>VLOOKUP(A21,пр.взв.!B7:C70,2,FALSE)</f>
        <v>VLASOV Maksim</v>
      </c>
      <c r="C21" s="217" t="str">
        <f>VLOOKUP(B21,пр.взв.!C7:D70,2,FALSE)</f>
        <v>1990, cms</v>
      </c>
      <c r="D21" s="219" t="str">
        <f>VLOOKUP(A21,пр.взв.!B7:E70,4,FALSE)</f>
        <v>RUS</v>
      </c>
      <c r="E21" s="2"/>
      <c r="F21" s="2"/>
      <c r="G21" s="2"/>
      <c r="H21" s="221">
        <v>4</v>
      </c>
      <c r="I21" s="213" t="str">
        <f>VLOOKUP(H21,пр.взв.!B7:C70,2,FALSE)</f>
        <v>MOVLAMOV Rauf</v>
      </c>
      <c r="J21" s="213" t="str">
        <f>VLOOKUP(H21,пр.взв.!B7:E70,3,FALSE)</f>
        <v>1990, ms</v>
      </c>
      <c r="K21" s="213" t="str">
        <f>VLOOKUP(H21,пр.взв.!B7:E70,4,FALSE)</f>
        <v>AZE</v>
      </c>
      <c r="L21" s="2"/>
      <c r="M21" s="2"/>
      <c r="N21" s="2"/>
    </row>
    <row r="22" spans="1:14" ht="15.75">
      <c r="A22" s="216"/>
      <c r="B22" s="214"/>
      <c r="C22" s="218"/>
      <c r="D22" s="220"/>
      <c r="E22" s="8"/>
      <c r="F22" s="2"/>
      <c r="G22" s="2"/>
      <c r="H22" s="222"/>
      <c r="I22" s="214"/>
      <c r="J22" s="214"/>
      <c r="K22" s="214"/>
      <c r="L22" s="8"/>
      <c r="M22" s="2"/>
      <c r="N22" s="2"/>
    </row>
    <row r="23" spans="1:14" ht="15.75">
      <c r="A23" s="216">
        <v>19</v>
      </c>
      <c r="B23" s="223">
        <f>VLOOKUP(A23,пр.взв.!B25:C76,2,FALSE)</f>
        <v>0</v>
      </c>
      <c r="C23" s="220" t="e">
        <f>VLOOKUP(B23,пр.взв.!C25:D76,2,FALSE)</f>
        <v>#N/A</v>
      </c>
      <c r="D23" s="226">
        <f>VLOOKUP(A23,пр.взв.!B7:E70,4,FALSE)</f>
        <v>0</v>
      </c>
      <c r="E23" s="4"/>
      <c r="F23" s="2"/>
      <c r="G23" s="2"/>
      <c r="H23" s="228">
        <v>20</v>
      </c>
      <c r="I23" s="223">
        <f>VLOOKUP(H23,пр.взв.!B25:C76,2,FALSE)</f>
        <v>0</v>
      </c>
      <c r="J23" s="223">
        <f>VLOOKUP(H23,пр.взв.!B25:E76,3,FALSE)</f>
        <v>0</v>
      </c>
      <c r="K23" s="223">
        <f>VLOOKUP(H23,пр.взв.!B25:E76,4,FALSE)</f>
        <v>0</v>
      </c>
      <c r="L23" s="4"/>
      <c r="M23" s="2"/>
      <c r="N23" s="2"/>
    </row>
    <row r="24" spans="1:14" ht="16.5" thickBot="1">
      <c r="A24" s="225"/>
      <c r="B24" s="214"/>
      <c r="C24" s="218"/>
      <c r="D24" s="227"/>
      <c r="E24" s="5"/>
      <c r="F24" s="9"/>
      <c r="G24" s="2"/>
      <c r="H24" s="222"/>
      <c r="I24" s="214"/>
      <c r="J24" s="214"/>
      <c r="K24" s="214"/>
      <c r="L24" s="5"/>
      <c r="M24" s="9"/>
      <c r="N24" s="2"/>
    </row>
    <row r="25" spans="1:14" ht="15.75">
      <c r="A25" s="215">
        <v>11</v>
      </c>
      <c r="B25" s="213" t="str">
        <f>VLOOKUP(A25,пр.взв.!B27:C78,2,FALSE)</f>
        <v>OGARYSHEV Aleksey</v>
      </c>
      <c r="C25" s="217" t="str">
        <f>VLOOKUP(B25,пр.взв.!C27:D78,2,FALSE)</f>
        <v>1988, ms</v>
      </c>
      <c r="D25" s="219" t="str">
        <f>VLOOKUP(A25,пр.взв.!B7:E70,4,FALSE)</f>
        <v>RUS</v>
      </c>
      <c r="E25" s="5"/>
      <c r="F25" s="6"/>
      <c r="G25" s="2"/>
      <c r="H25" s="221">
        <v>12</v>
      </c>
      <c r="I25" s="213" t="e">
        <f>VLOOKUP(H25,пр.взв.!B27:C78,2,FALSE)</f>
        <v>#N/A</v>
      </c>
      <c r="J25" s="213" t="e">
        <f>VLOOKUP(H25,пр.взв.!B27:E78,3,FALSE)</f>
        <v>#N/A</v>
      </c>
      <c r="K25" s="213" t="e">
        <f>VLOOKUP(H25,пр.взв.!B27:E78,4,FALSE)</f>
        <v>#N/A</v>
      </c>
      <c r="L25" s="5"/>
      <c r="M25" s="6"/>
      <c r="N25" s="2"/>
    </row>
    <row r="26" spans="1:14" ht="15.75">
      <c r="A26" s="216"/>
      <c r="B26" s="214"/>
      <c r="C26" s="218"/>
      <c r="D26" s="220"/>
      <c r="E26" s="10"/>
      <c r="F26" s="7"/>
      <c r="G26" s="2"/>
      <c r="H26" s="222"/>
      <c r="I26" s="214"/>
      <c r="J26" s="214"/>
      <c r="K26" s="214"/>
      <c r="L26" s="10"/>
      <c r="M26" s="7"/>
      <c r="N26" s="2"/>
    </row>
    <row r="27" spans="1:14" ht="15.75">
      <c r="A27" s="216">
        <v>27</v>
      </c>
      <c r="B27" s="223">
        <f>VLOOKUP(A27,пр.взв.!B29:C80,2,FALSE)</f>
        <v>0</v>
      </c>
      <c r="C27" s="220" t="e">
        <f>VLOOKUP(B27,пр.взв.!C29:D80,2,FALSE)</f>
        <v>#N/A</v>
      </c>
      <c r="D27" s="226">
        <f>VLOOKUP(A27,пр.взв.!B7:E70,4,FALSE)</f>
        <v>0</v>
      </c>
      <c r="E27" s="3"/>
      <c r="F27" s="7"/>
      <c r="G27" s="2"/>
      <c r="H27" s="228">
        <v>28</v>
      </c>
      <c r="I27" s="223">
        <f>VLOOKUP(H27,пр.взв.!B29:C80,2,FALSE)</f>
        <v>0</v>
      </c>
      <c r="J27" s="223">
        <f>VLOOKUP(H27,пр.взв.!B29:E80,3,FALSE)</f>
        <v>0</v>
      </c>
      <c r="K27" s="223">
        <f>VLOOKUP(H27,пр.взв.!B29:E80,4,FALSE)</f>
        <v>0</v>
      </c>
      <c r="L27" s="3"/>
      <c r="M27" s="7"/>
      <c r="N27" s="2"/>
    </row>
    <row r="28" spans="1:14" ht="16.5" thickBot="1">
      <c r="A28" s="225"/>
      <c r="B28" s="214"/>
      <c r="C28" s="218"/>
      <c r="D28" s="227"/>
      <c r="E28" s="2"/>
      <c r="F28" s="7"/>
      <c r="G28" s="2"/>
      <c r="H28" s="222"/>
      <c r="I28" s="214"/>
      <c r="J28" s="214"/>
      <c r="K28" s="214"/>
      <c r="L28" s="2"/>
      <c r="M28" s="7"/>
      <c r="N28" s="2"/>
    </row>
    <row r="29" spans="1:14" ht="15.75">
      <c r="A29" s="215">
        <v>7</v>
      </c>
      <c r="B29" s="213" t="str">
        <f>VLOOKUP(A29,пр.взв.!B7:C70,2,FALSE)</f>
        <v>KLETSKOV Nikita</v>
      </c>
      <c r="C29" s="217" t="str">
        <f>VLOOKUP(B29,пр.взв.!C7:D70,2,FALSE)</f>
        <v>1986, msic</v>
      </c>
      <c r="D29" s="219" t="str">
        <f>VLOOKUP(A29,пр.взв.!B7:E70,4,FALSE)</f>
        <v>RUS-M</v>
      </c>
      <c r="E29" s="2"/>
      <c r="F29" s="7"/>
      <c r="G29" s="32"/>
      <c r="H29" s="221">
        <v>8</v>
      </c>
      <c r="I29" s="213" t="str">
        <f>VLOOKUP(H29,пр.взв.!B7:C70,2,FALSE)</f>
        <v>KURBONOV Farukh</v>
      </c>
      <c r="J29" s="213" t="str">
        <f>VLOOKUP(H29,пр.взв.!B7:E70,3,FALSE)</f>
        <v>1990, ms</v>
      </c>
      <c r="K29" s="213" t="str">
        <f>VLOOKUP(H29,пр.взв.!B7:E70,4,FALSE)</f>
        <v>TJK</v>
      </c>
      <c r="L29" s="2"/>
      <c r="M29" s="7"/>
      <c r="N29" s="32"/>
    </row>
    <row r="30" spans="1:14" ht="15.75">
      <c r="A30" s="216"/>
      <c r="B30" s="214"/>
      <c r="C30" s="218"/>
      <c r="D30" s="220"/>
      <c r="E30" s="8"/>
      <c r="F30" s="7"/>
      <c r="G30" s="2"/>
      <c r="H30" s="222"/>
      <c r="I30" s="214"/>
      <c r="J30" s="214"/>
      <c r="K30" s="214"/>
      <c r="L30" s="8"/>
      <c r="M30" s="7"/>
      <c r="N30" s="2"/>
    </row>
    <row r="31" spans="1:14" ht="15.75">
      <c r="A31" s="216">
        <v>23</v>
      </c>
      <c r="B31" s="223">
        <f>VLOOKUP(A31,пр.взв.!B33:C84,2,FALSE)</f>
        <v>0</v>
      </c>
      <c r="C31" s="220" t="e">
        <f>VLOOKUP(B31,пр.взв.!C33:D84,2,FALSE)</f>
        <v>#N/A</v>
      </c>
      <c r="D31" s="226">
        <f>VLOOKUP(A31,пр.взв.!B7:E70,4,FALSE)</f>
        <v>0</v>
      </c>
      <c r="E31" s="4"/>
      <c r="F31" s="7"/>
      <c r="G31" s="2"/>
      <c r="H31" s="228">
        <v>24</v>
      </c>
      <c r="I31" s="223">
        <f>VLOOKUP(H31,пр.взв.!B33:C84,2,FALSE)</f>
        <v>0</v>
      </c>
      <c r="J31" s="223">
        <f>VLOOKUP(H31,пр.взв.!B33:E84,3,FALSE)</f>
        <v>0</v>
      </c>
      <c r="K31" s="223">
        <f>VLOOKUP(H31,пр.взв.!B33:E84,4,FALSE)</f>
        <v>0</v>
      </c>
      <c r="L31" s="4"/>
      <c r="M31" s="7"/>
      <c r="N31" s="2"/>
    </row>
    <row r="32" spans="1:14" ht="16.5" thickBot="1">
      <c r="A32" s="225"/>
      <c r="B32" s="214"/>
      <c r="C32" s="218"/>
      <c r="D32" s="227"/>
      <c r="E32" s="5"/>
      <c r="F32" s="11"/>
      <c r="G32" s="2"/>
      <c r="H32" s="222"/>
      <c r="I32" s="214"/>
      <c r="J32" s="214"/>
      <c r="K32" s="214"/>
      <c r="L32" s="5"/>
      <c r="M32" s="11"/>
      <c r="N32" s="2"/>
    </row>
    <row r="33" spans="1:16" ht="15.75">
      <c r="A33" s="215">
        <v>15</v>
      </c>
      <c r="B33" s="213" t="e">
        <f>VLOOKUP(A33,пр.взв.!B35:C86,2,FALSE)</f>
        <v>#N/A</v>
      </c>
      <c r="C33" s="217" t="e">
        <f>VLOOKUP(B33,пр.взв.!C35:D86,2,FALSE)</f>
        <v>#N/A</v>
      </c>
      <c r="D33" s="219" t="e">
        <f>VLOOKUP(A33,пр.взв.!B7:E70,4,FALSE)</f>
        <v>#N/A</v>
      </c>
      <c r="E33" s="5"/>
      <c r="F33" s="2"/>
      <c r="G33" s="2"/>
      <c r="H33" s="221">
        <v>16</v>
      </c>
      <c r="I33" s="213" t="e">
        <f>VLOOKUP(H33,пр.взв.!B35:C86,2,FALSE)</f>
        <v>#N/A</v>
      </c>
      <c r="J33" s="213" t="e">
        <f>VLOOKUP(H33,пр.взв.!B35:E86,3,FALSE)</f>
        <v>#N/A</v>
      </c>
      <c r="K33" s="213" t="e">
        <f>VLOOKUP(H33,пр.взв.!B35:E86,4,FALSE)</f>
        <v>#N/A</v>
      </c>
      <c r="L33" s="5"/>
      <c r="M33" s="2"/>
      <c r="N33" s="2"/>
    </row>
    <row r="34" spans="1:16" ht="15.75">
      <c r="A34" s="216"/>
      <c r="B34" s="214"/>
      <c r="C34" s="218"/>
      <c r="D34" s="220"/>
      <c r="E34" s="10"/>
      <c r="F34" s="2"/>
      <c r="G34" s="2"/>
      <c r="H34" s="222"/>
      <c r="I34" s="214"/>
      <c r="J34" s="214"/>
      <c r="K34" s="214"/>
      <c r="L34" s="10"/>
      <c r="M34" s="2"/>
      <c r="N34" s="2"/>
    </row>
    <row r="35" spans="1:16" ht="15.75">
      <c r="A35" s="216">
        <v>31</v>
      </c>
      <c r="B35" s="223">
        <f>VLOOKUP(A35,пр.взв.!B37:C88,2,FALSE)</f>
        <v>0</v>
      </c>
      <c r="C35" s="220" t="e">
        <f>VLOOKUP(B35,пр.взв.!C37:D88,2,FALSE)</f>
        <v>#N/A</v>
      </c>
      <c r="D35" s="226">
        <f>VLOOKUP(A35,пр.взв.!B7:E70,4,FALSE)</f>
        <v>0</v>
      </c>
      <c r="E35" s="3"/>
      <c r="F35" s="2"/>
      <c r="G35" s="2"/>
      <c r="H35" s="228">
        <v>32</v>
      </c>
      <c r="I35" s="223">
        <f>VLOOKUP(H35,пр.взв.!B37:C88,2,FALSE)</f>
        <v>0</v>
      </c>
      <c r="J35" s="223">
        <f>VLOOKUP(H35,пр.взв.!B37:E88,3,FALSE)</f>
        <v>0</v>
      </c>
      <c r="K35" s="223">
        <f>VLOOKUP(H35,пр.взв.!B37:E88,4,FALSE)</f>
        <v>0</v>
      </c>
      <c r="L35" s="3"/>
      <c r="M35" s="2"/>
      <c r="N35" s="2"/>
    </row>
    <row r="36" spans="1:16" ht="13.5" customHeight="1" thickBot="1">
      <c r="A36" s="225"/>
      <c r="B36" s="224"/>
      <c r="C36" s="199"/>
      <c r="D36" s="227"/>
      <c r="H36" s="229"/>
      <c r="I36" s="224"/>
      <c r="J36" s="224"/>
      <c r="K36" s="224"/>
    </row>
    <row r="37" spans="1:16" ht="15.75">
      <c r="A37" s="1"/>
      <c r="B37" s="1"/>
      <c r="C37" s="1"/>
      <c r="E37" s="2"/>
      <c r="F37" s="2"/>
      <c r="G37" s="2"/>
      <c r="P37" s="27"/>
    </row>
    <row r="38" spans="1:16">
      <c r="A38" s="30"/>
      <c r="B38" s="15"/>
      <c r="C38" s="26"/>
      <c r="D38" s="16"/>
      <c r="E38" s="20"/>
      <c r="F38" s="20"/>
      <c r="H38" s="30"/>
      <c r="I38" s="15"/>
      <c r="J38" s="26"/>
      <c r="K38" s="16"/>
      <c r="L38" s="20"/>
      <c r="M38" s="20"/>
    </row>
    <row r="39" spans="1:16">
      <c r="A39" s="1"/>
      <c r="B39" s="19"/>
      <c r="C39" s="21"/>
      <c r="D39" s="20"/>
      <c r="E39" s="20"/>
      <c r="I39" s="15"/>
      <c r="J39" s="26"/>
      <c r="K39" s="24"/>
      <c r="L39" s="24"/>
      <c r="M39" s="15"/>
      <c r="P39" s="15"/>
    </row>
    <row r="40" spans="1:16">
      <c r="B40" s="15"/>
      <c r="C40" s="23"/>
      <c r="D40" s="16"/>
      <c r="E40" s="20"/>
      <c r="I40" s="15"/>
      <c r="J40" s="24"/>
      <c r="K40" s="34"/>
      <c r="L40" s="24"/>
      <c r="M40" s="15"/>
    </row>
    <row r="41" spans="1:16">
      <c r="B41" s="15"/>
      <c r="C41" s="24"/>
      <c r="D41" s="25"/>
      <c r="E41" s="24"/>
      <c r="I41" s="15"/>
      <c r="J41" s="24"/>
      <c r="K41" s="26"/>
      <c r="L41" s="24"/>
      <c r="M41" s="15"/>
    </row>
    <row r="42" spans="1:16">
      <c r="B42" s="14"/>
      <c r="C42" s="17"/>
      <c r="D42" s="104"/>
      <c r="E42" s="34"/>
      <c r="I42" s="15"/>
      <c r="J42" s="34"/>
      <c r="K42" s="24"/>
      <c r="L42" s="34"/>
      <c r="M42" s="15"/>
    </row>
    <row r="43" spans="1:16">
      <c r="B43" s="15"/>
      <c r="C43" s="22"/>
      <c r="D43" s="24"/>
      <c r="E43" s="26"/>
      <c r="I43" s="15"/>
      <c r="J43" s="26"/>
      <c r="K43" s="24"/>
      <c r="L43" s="26"/>
      <c r="M43" s="15"/>
    </row>
    <row r="44" spans="1:16">
      <c r="B44" s="15"/>
      <c r="C44" s="20"/>
      <c r="D44" s="34"/>
      <c r="E44" s="24"/>
      <c r="F44" s="15"/>
      <c r="I44" s="15"/>
      <c r="J44" s="24"/>
      <c r="K44" s="34"/>
      <c r="L44" s="24"/>
      <c r="M44" s="15"/>
    </row>
    <row r="45" spans="1:16">
      <c r="D45" s="15"/>
      <c r="E45" s="15"/>
      <c r="F45" s="15"/>
      <c r="G45" s="15"/>
      <c r="I45" s="15"/>
      <c r="J45" s="15"/>
      <c r="K45" s="15"/>
      <c r="L45" s="15"/>
      <c r="M45" s="15"/>
      <c r="N45" s="15"/>
    </row>
    <row r="46" spans="1:16">
      <c r="B46" s="15"/>
      <c r="C46" s="34"/>
      <c r="D46" s="24"/>
      <c r="E46" s="24"/>
      <c r="F46" s="15"/>
      <c r="G46" s="15"/>
      <c r="I46" s="15"/>
      <c r="J46" s="34"/>
      <c r="K46" s="24"/>
      <c r="L46" s="24"/>
      <c r="M46" s="15"/>
      <c r="N46" s="15"/>
    </row>
    <row r="47" spans="1:16">
      <c r="B47" s="15"/>
      <c r="C47" s="24"/>
      <c r="D47" s="26"/>
      <c r="E47" s="24"/>
      <c r="F47" s="15"/>
      <c r="G47" s="15"/>
      <c r="I47" s="15"/>
      <c r="J47" s="24"/>
      <c r="K47" s="26"/>
      <c r="L47" s="24"/>
      <c r="M47" s="15"/>
      <c r="N47" s="15"/>
    </row>
    <row r="48" spans="1:16">
      <c r="B48" s="15"/>
      <c r="C48" s="26"/>
      <c r="D48" s="24"/>
      <c r="E48" s="34"/>
      <c r="F48" s="24"/>
      <c r="G48" s="15"/>
      <c r="I48" s="15"/>
      <c r="J48" s="26"/>
      <c r="K48" s="24"/>
      <c r="L48" s="34"/>
      <c r="M48" s="24"/>
      <c r="N48" s="15"/>
    </row>
    <row r="49" spans="1:14">
      <c r="B49" s="15"/>
      <c r="C49" s="34"/>
      <c r="D49" s="24"/>
      <c r="E49" s="26"/>
      <c r="F49" s="24"/>
      <c r="G49" s="15"/>
      <c r="I49" s="15"/>
      <c r="J49" s="34"/>
      <c r="K49" s="24"/>
      <c r="L49" s="26"/>
      <c r="M49" s="24"/>
      <c r="N49" s="15"/>
    </row>
    <row r="50" spans="1:14">
      <c r="B50" s="15"/>
      <c r="C50" s="24"/>
      <c r="D50" s="34"/>
      <c r="E50" s="24"/>
      <c r="F50" s="34"/>
      <c r="G50" s="15"/>
      <c r="I50" s="15"/>
      <c r="J50" s="24"/>
      <c r="K50" s="34"/>
      <c r="L50" s="24"/>
      <c r="M50" s="34"/>
      <c r="N50" s="15"/>
    </row>
    <row r="51" spans="1:14">
      <c r="B51" s="15"/>
      <c r="C51" s="24"/>
      <c r="D51" s="26"/>
      <c r="E51" s="24"/>
      <c r="F51" s="26"/>
      <c r="G51" s="24"/>
      <c r="I51" s="15"/>
      <c r="J51" s="24"/>
      <c r="K51" s="26"/>
      <c r="L51" s="24"/>
      <c r="M51" s="26"/>
      <c r="N51" s="15"/>
    </row>
    <row r="52" spans="1:14">
      <c r="B52" s="15"/>
      <c r="C52" s="26"/>
      <c r="D52" s="24"/>
      <c r="E52" s="34"/>
      <c r="F52" s="24"/>
      <c r="G52" s="15"/>
      <c r="I52" s="15"/>
      <c r="J52" s="26"/>
      <c r="K52" s="24"/>
      <c r="L52" s="34"/>
      <c r="M52" s="24"/>
      <c r="N52" s="15"/>
    </row>
    <row r="53" spans="1:14">
      <c r="B53" s="15"/>
      <c r="C53" s="15"/>
      <c r="D53" s="15"/>
      <c r="E53" s="15"/>
      <c r="I53" s="15"/>
      <c r="J53" s="15"/>
      <c r="K53" s="15"/>
      <c r="L53" s="15"/>
      <c r="M53" s="15"/>
      <c r="N53" s="15"/>
    </row>
    <row r="59" spans="1:14">
      <c r="A59" s="28"/>
    </row>
  </sheetData>
  <mergeCells count="135">
    <mergeCell ref="K5:K6"/>
    <mergeCell ref="H5:H6"/>
    <mergeCell ref="H3:N3"/>
    <mergeCell ref="A4:B4"/>
    <mergeCell ref="A1:G1"/>
    <mergeCell ref="A2:G2"/>
    <mergeCell ref="A3:G3"/>
    <mergeCell ref="H1:N1"/>
    <mergeCell ref="H2:N2"/>
    <mergeCell ref="A5:A6"/>
    <mergeCell ref="B5:B6"/>
    <mergeCell ref="C5:C6"/>
    <mergeCell ref="D5:D6"/>
    <mergeCell ref="I5:I6"/>
    <mergeCell ref="J5:J6"/>
    <mergeCell ref="I7:I8"/>
    <mergeCell ref="J7:J8"/>
    <mergeCell ref="K7:K8"/>
    <mergeCell ref="A7:A8"/>
    <mergeCell ref="B7:B8"/>
    <mergeCell ref="C7:C8"/>
    <mergeCell ref="D7:D8"/>
    <mergeCell ref="H7:H8"/>
    <mergeCell ref="I9:I10"/>
    <mergeCell ref="J9:J10"/>
    <mergeCell ref="K9:K10"/>
    <mergeCell ref="A9:A10"/>
    <mergeCell ref="B9:B10"/>
    <mergeCell ref="C9:C10"/>
    <mergeCell ref="D9:D10"/>
    <mergeCell ref="H9:H10"/>
    <mergeCell ref="I11:I12"/>
    <mergeCell ref="J11:J12"/>
    <mergeCell ref="K11:K12"/>
    <mergeCell ref="A11:A12"/>
    <mergeCell ref="B11:B12"/>
    <mergeCell ref="C11:C12"/>
    <mergeCell ref="D11:D12"/>
    <mergeCell ref="H11:H12"/>
    <mergeCell ref="I13:I14"/>
    <mergeCell ref="J13:J14"/>
    <mergeCell ref="K13:K14"/>
    <mergeCell ref="A13:A14"/>
    <mergeCell ref="B13:B14"/>
    <mergeCell ref="C13:C14"/>
    <mergeCell ref="D13:D14"/>
    <mergeCell ref="H13:H14"/>
    <mergeCell ref="I15:I16"/>
    <mergeCell ref="J15:J16"/>
    <mergeCell ref="K15:K16"/>
    <mergeCell ref="A15:A16"/>
    <mergeCell ref="B15:B16"/>
    <mergeCell ref="C15:C16"/>
    <mergeCell ref="D15:D16"/>
    <mergeCell ref="H15:H16"/>
    <mergeCell ref="I17:I18"/>
    <mergeCell ref="J17:J18"/>
    <mergeCell ref="K17:K18"/>
    <mergeCell ref="A17:A18"/>
    <mergeCell ref="B17:B18"/>
    <mergeCell ref="C17:C18"/>
    <mergeCell ref="D17:D18"/>
    <mergeCell ref="H17:H18"/>
    <mergeCell ref="I19:I20"/>
    <mergeCell ref="J19:J20"/>
    <mergeCell ref="K19:K20"/>
    <mergeCell ref="A19:A20"/>
    <mergeCell ref="B19:B20"/>
    <mergeCell ref="C19:C20"/>
    <mergeCell ref="D19:D20"/>
    <mergeCell ref="H19:H20"/>
    <mergeCell ref="I21:I22"/>
    <mergeCell ref="J21:J22"/>
    <mergeCell ref="K21:K22"/>
    <mergeCell ref="A21:A22"/>
    <mergeCell ref="B21:B22"/>
    <mergeCell ref="C21:C22"/>
    <mergeCell ref="D21:D22"/>
    <mergeCell ref="H21:H22"/>
    <mergeCell ref="K23:K24"/>
    <mergeCell ref="A23:A24"/>
    <mergeCell ref="B23:B24"/>
    <mergeCell ref="C23:C24"/>
    <mergeCell ref="D23:D24"/>
    <mergeCell ref="H23:H24"/>
    <mergeCell ref="A25:A26"/>
    <mergeCell ref="B25:B26"/>
    <mergeCell ref="C25:C26"/>
    <mergeCell ref="D25:D26"/>
    <mergeCell ref="I23:I24"/>
    <mergeCell ref="J23:J24"/>
    <mergeCell ref="K27:K28"/>
    <mergeCell ref="H25:H26"/>
    <mergeCell ref="H27:H28"/>
    <mergeCell ref="I25:I26"/>
    <mergeCell ref="J25:J26"/>
    <mergeCell ref="K25:K26"/>
    <mergeCell ref="A27:A28"/>
    <mergeCell ref="B27:B28"/>
    <mergeCell ref="C27:C28"/>
    <mergeCell ref="D27:D28"/>
    <mergeCell ref="I27:I28"/>
    <mergeCell ref="J27:J28"/>
    <mergeCell ref="K29:K30"/>
    <mergeCell ref="A29:A30"/>
    <mergeCell ref="B29:B30"/>
    <mergeCell ref="C29:C30"/>
    <mergeCell ref="D29:D30"/>
    <mergeCell ref="H29:H30"/>
    <mergeCell ref="I29:I30"/>
    <mergeCell ref="J29:J30"/>
    <mergeCell ref="I31:I32"/>
    <mergeCell ref="J31:J32"/>
    <mergeCell ref="K31:K32"/>
    <mergeCell ref="A31:A32"/>
    <mergeCell ref="B31:B32"/>
    <mergeCell ref="C31:C32"/>
    <mergeCell ref="D31:D32"/>
    <mergeCell ref="H31:H32"/>
    <mergeCell ref="I33:I34"/>
    <mergeCell ref="J33:J34"/>
    <mergeCell ref="K33:K34"/>
    <mergeCell ref="A33:A34"/>
    <mergeCell ref="B33:B34"/>
    <mergeCell ref="C33:C34"/>
    <mergeCell ref="D33:D34"/>
    <mergeCell ref="H33:H34"/>
    <mergeCell ref="I35:I36"/>
    <mergeCell ref="J35:J36"/>
    <mergeCell ref="K35:K36"/>
    <mergeCell ref="A35:A36"/>
    <mergeCell ref="B35:B36"/>
    <mergeCell ref="C35:C36"/>
    <mergeCell ref="D35:D36"/>
    <mergeCell ref="H35:H36"/>
  </mergeCells>
  <phoneticPr fontId="10" type="noConversion"/>
  <printOptions horizontalCentered="1"/>
  <pageMargins left="0" right="0.39370078740157483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46"/>
  </sheetPr>
  <dimension ref="A1:R90"/>
  <sheetViews>
    <sheetView topLeftCell="A57" workbookViewId="0">
      <selection activeCell="J71" sqref="J71:R77"/>
    </sheetView>
  </sheetViews>
  <sheetFormatPr defaultRowHeight="12.75"/>
  <cols>
    <col min="1" max="1" width="4.85546875" customWidth="1"/>
    <col min="2" max="2" width="5.85546875" customWidth="1"/>
    <col min="3" max="3" width="21.28515625" customWidth="1"/>
    <col min="6" max="6" width="27.7109375" customWidth="1"/>
    <col min="7" max="9" width="7.7109375" customWidth="1"/>
    <col min="10" max="10" width="5.7109375" customWidth="1"/>
    <col min="11" max="11" width="6" customWidth="1"/>
    <col min="12" max="12" width="21.28515625" customWidth="1"/>
    <col min="15" max="15" width="27.7109375" customWidth="1"/>
    <col min="16" max="18" width="7.7109375" customWidth="1"/>
  </cols>
  <sheetData>
    <row r="1" spans="1:18" ht="15.75">
      <c r="B1" s="329" t="s">
        <v>23</v>
      </c>
      <c r="C1" s="329"/>
      <c r="D1" s="329"/>
      <c r="E1" s="329"/>
      <c r="F1" s="329"/>
      <c r="G1" s="329"/>
      <c r="H1" s="329"/>
      <c r="I1" s="329"/>
      <c r="J1" s="60"/>
      <c r="K1" s="329" t="s">
        <v>23</v>
      </c>
      <c r="L1" s="329"/>
      <c r="M1" s="329"/>
      <c r="N1" s="329"/>
      <c r="O1" s="329"/>
      <c r="P1" s="329"/>
      <c r="Q1" s="329"/>
      <c r="R1" s="329"/>
    </row>
    <row r="2" spans="1:18" ht="15.75">
      <c r="B2" s="330" t="str">
        <f>HYPERLINK([2]пр.взв.!A4)</f>
        <v/>
      </c>
      <c r="C2" s="331"/>
      <c r="D2" s="331"/>
      <c r="E2" s="331"/>
      <c r="F2" s="331"/>
      <c r="G2" s="331"/>
      <c r="H2" s="331"/>
      <c r="I2" s="331"/>
      <c r="J2" s="61"/>
      <c r="K2" s="330" t="str">
        <f>HYPERLINK([2]пр.взв.!A4)</f>
        <v/>
      </c>
      <c r="L2" s="331"/>
      <c r="M2" s="331"/>
      <c r="N2" s="331"/>
      <c r="O2" s="331"/>
      <c r="P2" s="331"/>
      <c r="Q2" s="331"/>
      <c r="R2" s="331"/>
    </row>
    <row r="3" spans="1:18" ht="16.5" thickBot="1">
      <c r="B3" s="62" t="s">
        <v>17</v>
      </c>
      <c r="C3" s="63" t="s">
        <v>24</v>
      </c>
      <c r="D3" s="64" t="s">
        <v>27</v>
      </c>
      <c r="E3" s="65"/>
      <c r="F3" s="62" t="str">
        <f>пр.взв.!C4</f>
        <v>M</v>
      </c>
      <c r="G3" s="289" t="str">
        <f>пр.взв.!D4</f>
        <v>68 kg</v>
      </c>
      <c r="H3" s="289"/>
      <c r="I3" s="65"/>
      <c r="J3" s="65"/>
      <c r="K3" s="62" t="s">
        <v>22</v>
      </c>
      <c r="L3" s="63" t="s">
        <v>24</v>
      </c>
      <c r="M3" s="64" t="s">
        <v>27</v>
      </c>
      <c r="N3" s="65"/>
      <c r="O3" s="62" t="str">
        <f>F3</f>
        <v>M</v>
      </c>
      <c r="P3" s="289" t="str">
        <f>G3</f>
        <v>68 kg</v>
      </c>
      <c r="Q3" s="289"/>
      <c r="R3" s="65"/>
    </row>
    <row r="4" spans="1:18">
      <c r="A4" s="279" t="s">
        <v>26</v>
      </c>
      <c r="B4" s="302" t="s">
        <v>0</v>
      </c>
      <c r="C4" s="283" t="s">
        <v>1</v>
      </c>
      <c r="D4" s="283" t="s">
        <v>2</v>
      </c>
      <c r="E4" s="283" t="s">
        <v>9</v>
      </c>
      <c r="F4" s="290" t="s">
        <v>10</v>
      </c>
      <c r="G4" s="285" t="s">
        <v>12</v>
      </c>
      <c r="H4" s="287" t="s">
        <v>13</v>
      </c>
      <c r="I4" s="270" t="s">
        <v>11</v>
      </c>
      <c r="J4" s="279" t="s">
        <v>26</v>
      </c>
      <c r="K4" s="304" t="s">
        <v>0</v>
      </c>
      <c r="L4" s="283" t="s">
        <v>1</v>
      </c>
      <c r="M4" s="283" t="s">
        <v>2</v>
      </c>
      <c r="N4" s="283" t="s">
        <v>9</v>
      </c>
      <c r="O4" s="290" t="s">
        <v>10</v>
      </c>
      <c r="P4" s="285" t="s">
        <v>12</v>
      </c>
      <c r="Q4" s="287" t="s">
        <v>13</v>
      </c>
      <c r="R4" s="270" t="s">
        <v>11</v>
      </c>
    </row>
    <row r="5" spans="1:18" ht="13.5" thickBot="1">
      <c r="A5" s="280"/>
      <c r="B5" s="303" t="s">
        <v>0</v>
      </c>
      <c r="C5" s="284" t="s">
        <v>1</v>
      </c>
      <c r="D5" s="284" t="s">
        <v>2</v>
      </c>
      <c r="E5" s="284" t="s">
        <v>9</v>
      </c>
      <c r="F5" s="284" t="s">
        <v>10</v>
      </c>
      <c r="G5" s="286"/>
      <c r="H5" s="288"/>
      <c r="I5" s="271" t="s">
        <v>11</v>
      </c>
      <c r="J5" s="280"/>
      <c r="K5" s="305" t="s">
        <v>0</v>
      </c>
      <c r="L5" s="284" t="s">
        <v>1</v>
      </c>
      <c r="M5" s="284" t="s">
        <v>2</v>
      </c>
      <c r="N5" s="284" t="s">
        <v>9</v>
      </c>
      <c r="O5" s="284" t="s">
        <v>10</v>
      </c>
      <c r="P5" s="286"/>
      <c r="Q5" s="288"/>
      <c r="R5" s="271" t="s">
        <v>11</v>
      </c>
    </row>
    <row r="6" spans="1:18" ht="12.75" customHeight="1">
      <c r="A6" s="292">
        <v>1</v>
      </c>
      <c r="B6" s="304">
        <v>1</v>
      </c>
      <c r="C6" s="256" t="str">
        <f>VLOOKUP(B6,пр.взв.!B7:E70,2,FALSE)</f>
        <v>BALYKOV Vladimir</v>
      </c>
      <c r="D6" s="240" t="str">
        <f>VLOOKUP(B6,пр.взв.!B7:F70,3,FALSE)</f>
        <v>1991, ms</v>
      </c>
      <c r="E6" s="240" t="str">
        <f>VLOOKUP(B6,пр.взв.!B7:G70,4,FALSE)</f>
        <v>RUS</v>
      </c>
      <c r="F6" s="238"/>
      <c r="G6" s="249"/>
      <c r="H6" s="258"/>
      <c r="I6" s="251"/>
      <c r="J6" s="296">
        <v>1</v>
      </c>
      <c r="K6" s="304">
        <v>2</v>
      </c>
      <c r="L6" s="256" t="str">
        <f>VLOOKUP(K6,пр.взв.!B7:E70,2,FALSE)</f>
        <v>DULO Daniel</v>
      </c>
      <c r="M6" s="240" t="str">
        <f>VLOOKUP(K6,пр.взв.!B7:F70,3,FALSE)</f>
        <v>1985, ms</v>
      </c>
      <c r="N6" s="240" t="str">
        <f>VLOOKUP(K6,пр.взв.!B7:G70,4,FALSE)</f>
        <v>SVK</v>
      </c>
      <c r="O6" s="238"/>
      <c r="P6" s="249"/>
      <c r="Q6" s="258"/>
      <c r="R6" s="251"/>
    </row>
    <row r="7" spans="1:18" ht="12.75" customHeight="1">
      <c r="A7" s="293"/>
      <c r="B7" s="315"/>
      <c r="C7" s="257"/>
      <c r="D7" s="250"/>
      <c r="E7" s="250"/>
      <c r="F7" s="250"/>
      <c r="G7" s="250"/>
      <c r="H7" s="176"/>
      <c r="I7" s="166"/>
      <c r="J7" s="297"/>
      <c r="K7" s="315"/>
      <c r="L7" s="257"/>
      <c r="M7" s="250"/>
      <c r="N7" s="250"/>
      <c r="O7" s="250"/>
      <c r="P7" s="250"/>
      <c r="Q7" s="176"/>
      <c r="R7" s="166"/>
    </row>
    <row r="8" spans="1:18" ht="12.75" customHeight="1">
      <c r="A8" s="293"/>
      <c r="B8" s="318">
        <v>17</v>
      </c>
      <c r="C8" s="261">
        <f>VLOOKUP(B8,пр.взв.!B7:E70,2,FALSE)</f>
        <v>0</v>
      </c>
      <c r="D8" s="262">
        <f>VLOOKUP(B8,пр.взв.!B7:F72,3,FALSE)</f>
        <v>0</v>
      </c>
      <c r="E8" s="262">
        <f>VLOOKUP(B8,пр.взв.!B7:G72,4,FALSE)</f>
        <v>0</v>
      </c>
      <c r="F8" s="241"/>
      <c r="G8" s="241"/>
      <c r="H8" s="263"/>
      <c r="I8" s="263"/>
      <c r="J8" s="297"/>
      <c r="K8" s="318">
        <v>18</v>
      </c>
      <c r="L8" s="261" t="str">
        <f>VLOOKUP(K8,пр.взв.!B7:E70,2,FALSE)</f>
        <v>KHASANOF Mustafo</v>
      </c>
      <c r="M8" s="262" t="str">
        <f>VLOOKUP(K8,пр.взв.!B7:F72,3,FALSE)</f>
        <v>1986, ms</v>
      </c>
      <c r="N8" s="262" t="str">
        <f>VLOOKUP(K8,пр.взв.!B7:G72,4,FALSE)</f>
        <v>TJK</v>
      </c>
      <c r="O8" s="241"/>
      <c r="P8" s="241"/>
      <c r="Q8" s="263"/>
      <c r="R8" s="263"/>
    </row>
    <row r="9" spans="1:18" ht="13.5" customHeight="1" thickBot="1">
      <c r="A9" s="300"/>
      <c r="B9" s="319"/>
      <c r="C9" s="269"/>
      <c r="D9" s="264"/>
      <c r="E9" s="264"/>
      <c r="F9" s="242"/>
      <c r="G9" s="242"/>
      <c r="H9" s="267"/>
      <c r="I9" s="267"/>
      <c r="J9" s="301"/>
      <c r="K9" s="319"/>
      <c r="L9" s="269"/>
      <c r="M9" s="264"/>
      <c r="N9" s="264"/>
      <c r="O9" s="242"/>
      <c r="P9" s="242"/>
      <c r="Q9" s="267"/>
      <c r="R9" s="267"/>
    </row>
    <row r="10" spans="1:18" ht="12.75" customHeight="1">
      <c r="A10" s="292">
        <v>2</v>
      </c>
      <c r="B10" s="304">
        <v>9</v>
      </c>
      <c r="C10" s="275" t="str">
        <f>VLOOKUP(B10,пр.взв.!B7:E70,2,FALSE)</f>
        <v>KLINOV Anton</v>
      </c>
      <c r="D10" s="276" t="str">
        <f>VLOOKUP(B10,пр.взв.!B7:F74,3,FALSE)</f>
        <v>1987, msic</v>
      </c>
      <c r="E10" s="276" t="str">
        <f>VLOOKUP(B10,пр.взв.!B7:G74,4,FALSE)</f>
        <v>RUS</v>
      </c>
      <c r="F10" s="277"/>
      <c r="G10" s="278"/>
      <c r="H10" s="265"/>
      <c r="I10" s="276"/>
      <c r="J10" s="321">
        <v>10</v>
      </c>
      <c r="K10" s="324">
        <v>10</v>
      </c>
      <c r="L10" s="326" t="str">
        <f>VLOOKUP(K10,пр.взв.!B7:E70,2,FALSE)</f>
        <v>ZHARKYNBAY UULU Eldiyar</v>
      </c>
      <c r="M10" s="239" t="str">
        <f>VLOOKUP(K10,пр.взв.!B11:F74,3,FALSE)</f>
        <v>1990, msic</v>
      </c>
      <c r="N10" s="239" t="str">
        <f>VLOOKUP(K10,пр.взв.!B7:G74,4,FALSE)</f>
        <v>KGZ</v>
      </c>
      <c r="O10" s="237"/>
      <c r="P10" s="320"/>
      <c r="Q10" s="327"/>
      <c r="R10" s="239"/>
    </row>
    <row r="11" spans="1:18" ht="12.75" customHeight="1">
      <c r="A11" s="293"/>
      <c r="B11" s="315"/>
      <c r="C11" s="257"/>
      <c r="D11" s="250"/>
      <c r="E11" s="250"/>
      <c r="F11" s="250"/>
      <c r="G11" s="250"/>
      <c r="H11" s="176"/>
      <c r="I11" s="166"/>
      <c r="J11" s="322"/>
      <c r="K11" s="325"/>
      <c r="L11" s="256"/>
      <c r="M11" s="240"/>
      <c r="N11" s="240"/>
      <c r="O11" s="238"/>
      <c r="P11" s="249"/>
      <c r="Q11" s="258"/>
      <c r="R11" s="240"/>
    </row>
    <row r="12" spans="1:18" ht="12.75" customHeight="1">
      <c r="A12" s="293"/>
      <c r="B12" s="318">
        <v>25</v>
      </c>
      <c r="C12" s="261">
        <f>VLOOKUP(B12,пр.взв.!B7:E70,2,FALSE)</f>
        <v>0</v>
      </c>
      <c r="D12" s="262">
        <f>VLOOKUP(B12,пр.взв.!B7:F76,3,FALSE)</f>
        <v>0</v>
      </c>
      <c r="E12" s="262">
        <f>VLOOKUP(B12,пр.взв.!B7:G76,4,FALSE)</f>
        <v>0</v>
      </c>
      <c r="F12" s="241"/>
      <c r="G12" s="241"/>
      <c r="H12" s="263"/>
      <c r="I12" s="263"/>
      <c r="J12" s="322"/>
      <c r="K12" s="247">
        <v>26</v>
      </c>
      <c r="L12" s="245">
        <f>VLOOKUP(K12,пр.взв.!B7:E70,2,FALSE)</f>
        <v>0</v>
      </c>
      <c r="M12" s="243">
        <f>VLOOKUP(K12,пр.взв.!B7:F76,3,FALSE)</f>
        <v>0</v>
      </c>
      <c r="N12" s="243">
        <f>VLOOKUP(K12,пр.взв.!B7:G76,4,FALSE)</f>
        <v>0</v>
      </c>
      <c r="O12" s="241"/>
      <c r="P12" s="241"/>
      <c r="Q12" s="263"/>
      <c r="R12" s="263"/>
    </row>
    <row r="13" spans="1:18" ht="13.5" customHeight="1" thickBot="1">
      <c r="A13" s="300"/>
      <c r="B13" s="319"/>
      <c r="C13" s="269"/>
      <c r="D13" s="264"/>
      <c r="E13" s="264"/>
      <c r="F13" s="242"/>
      <c r="G13" s="242"/>
      <c r="H13" s="267"/>
      <c r="I13" s="267"/>
      <c r="J13" s="323"/>
      <c r="K13" s="248"/>
      <c r="L13" s="246"/>
      <c r="M13" s="244"/>
      <c r="N13" s="244"/>
      <c r="O13" s="242"/>
      <c r="P13" s="242"/>
      <c r="Q13" s="267"/>
      <c r="R13" s="267"/>
    </row>
    <row r="14" spans="1:18" ht="12.75" customHeight="1">
      <c r="A14" s="292">
        <v>3</v>
      </c>
      <c r="B14" s="304">
        <v>5</v>
      </c>
      <c r="C14" s="256" t="str">
        <f>VLOOKUP(B14,пр.взв.!B7:E70,2,FALSE)</f>
        <v>KLETSKOV Dmitriy</v>
      </c>
      <c r="D14" s="240" t="str">
        <f>VLOOKUP(B14,пр.взв.!B7:F78,3,FALSE)</f>
        <v>1986, msic</v>
      </c>
      <c r="E14" s="240" t="str">
        <f>VLOOKUP(B14,пр.взв.!B7:G78,4,FALSE)</f>
        <v>RUS-M</v>
      </c>
      <c r="F14" s="238"/>
      <c r="G14" s="249"/>
      <c r="H14" s="258"/>
      <c r="I14" s="251"/>
      <c r="J14" s="321">
        <v>11</v>
      </c>
      <c r="K14" s="324">
        <v>6</v>
      </c>
      <c r="L14" s="326" t="str">
        <f>VLOOKUP(K14,пр.взв.!B7:E70,2,FALSE)</f>
        <v>MUSLUMOV Elgun</v>
      </c>
      <c r="M14" s="239" t="str">
        <f>VLOOKUP(K14,пр.взв.!B7:F78,3,FALSE)</f>
        <v>1986, ms</v>
      </c>
      <c r="N14" s="239" t="str">
        <f>VLOOKUP(K14,пр.взв.!B7:G78,4,FALSE)</f>
        <v>AZE</v>
      </c>
      <c r="O14" s="237"/>
      <c r="P14" s="320"/>
      <c r="Q14" s="327"/>
      <c r="R14" s="328"/>
    </row>
    <row r="15" spans="1:18" ht="12.75" customHeight="1">
      <c r="A15" s="293"/>
      <c r="B15" s="315"/>
      <c r="C15" s="257"/>
      <c r="D15" s="250"/>
      <c r="E15" s="250"/>
      <c r="F15" s="250"/>
      <c r="G15" s="250"/>
      <c r="H15" s="176"/>
      <c r="I15" s="166"/>
      <c r="J15" s="322"/>
      <c r="K15" s="325"/>
      <c r="L15" s="256"/>
      <c r="M15" s="240"/>
      <c r="N15" s="240"/>
      <c r="O15" s="238"/>
      <c r="P15" s="249"/>
      <c r="Q15" s="258"/>
      <c r="R15" s="251"/>
    </row>
    <row r="16" spans="1:18" ht="12.75" customHeight="1">
      <c r="A16" s="293"/>
      <c r="B16" s="318">
        <v>21</v>
      </c>
      <c r="C16" s="261">
        <f>VLOOKUP(B16,пр.взв.!B7:E70,2,FALSE)</f>
        <v>0</v>
      </c>
      <c r="D16" s="262">
        <f>VLOOKUP(B16,пр.взв.!B7:F80,3,FALSE)</f>
        <v>0</v>
      </c>
      <c r="E16" s="262">
        <f>VLOOKUP(B16,пр.взв.!B7:G80,4,FALSE)</f>
        <v>0</v>
      </c>
      <c r="F16" s="241"/>
      <c r="G16" s="241"/>
      <c r="H16" s="263"/>
      <c r="I16" s="263"/>
      <c r="J16" s="322"/>
      <c r="K16" s="247">
        <v>22</v>
      </c>
      <c r="L16" s="245">
        <f>VLOOKUP(K16,пр.взв.!B7:E70,2,FALSE)</f>
        <v>0</v>
      </c>
      <c r="M16" s="243">
        <f>VLOOKUP(K16,пр.взв.!B7:F80,3,FALSE)</f>
        <v>0</v>
      </c>
      <c r="N16" s="243">
        <f>VLOOKUP(K16,пр.взв.!B7:G80,4,FALSE)</f>
        <v>0</v>
      </c>
      <c r="O16" s="241"/>
      <c r="P16" s="241"/>
      <c r="Q16" s="263"/>
      <c r="R16" s="263"/>
    </row>
    <row r="17" spans="1:18" ht="13.5" customHeight="1" thickBot="1">
      <c r="A17" s="300"/>
      <c r="B17" s="319"/>
      <c r="C17" s="269"/>
      <c r="D17" s="264"/>
      <c r="E17" s="264"/>
      <c r="F17" s="242"/>
      <c r="G17" s="242"/>
      <c r="H17" s="267"/>
      <c r="I17" s="267"/>
      <c r="J17" s="323"/>
      <c r="K17" s="248"/>
      <c r="L17" s="246"/>
      <c r="M17" s="244"/>
      <c r="N17" s="244"/>
      <c r="O17" s="242"/>
      <c r="P17" s="242"/>
      <c r="Q17" s="267"/>
      <c r="R17" s="267"/>
    </row>
    <row r="18" spans="1:18" ht="12.75" customHeight="1">
      <c r="A18" s="292">
        <v>4</v>
      </c>
      <c r="B18" s="304">
        <v>13</v>
      </c>
      <c r="C18" s="275" t="e">
        <f>VLOOKUP(B18,пр.взв.!B7:E70,2,FALSE)</f>
        <v>#N/A</v>
      </c>
      <c r="D18" s="276" t="e">
        <f>VLOOKUP(B18,пр.взв.!B7:F82,3,FALSE)</f>
        <v>#N/A</v>
      </c>
      <c r="E18" s="276" t="e">
        <f>VLOOKUP(B18,пр.взв.!B7:G82,4,FALSE)</f>
        <v>#N/A</v>
      </c>
      <c r="F18" s="277"/>
      <c r="G18" s="278"/>
      <c r="H18" s="265"/>
      <c r="I18" s="276"/>
      <c r="J18" s="321">
        <v>12</v>
      </c>
      <c r="K18" s="324">
        <v>14</v>
      </c>
      <c r="L18" s="326" t="str">
        <f>VLOOKUP(K18,пр.взв.!B7:E70,2,FALSE)</f>
        <v>BAZYLEV Dzmitri</v>
      </c>
      <c r="M18" s="239" t="str">
        <f>VLOOKUP(K18,пр.взв.!B7:F82,3,FALSE)</f>
        <v>1978, dvms</v>
      </c>
      <c r="N18" s="239" t="str">
        <f>VLOOKUP(K18,пр.взв.!B7:G82,4,FALSE)</f>
        <v>BLR</v>
      </c>
      <c r="O18" s="237"/>
      <c r="P18" s="320"/>
      <c r="Q18" s="327"/>
      <c r="R18" s="239"/>
    </row>
    <row r="19" spans="1:18" ht="12.75" customHeight="1">
      <c r="A19" s="293"/>
      <c r="B19" s="315"/>
      <c r="C19" s="257"/>
      <c r="D19" s="250"/>
      <c r="E19" s="250"/>
      <c r="F19" s="250"/>
      <c r="G19" s="250"/>
      <c r="H19" s="176"/>
      <c r="I19" s="166"/>
      <c r="J19" s="322"/>
      <c r="K19" s="325"/>
      <c r="L19" s="256"/>
      <c r="M19" s="240"/>
      <c r="N19" s="240"/>
      <c r="O19" s="238"/>
      <c r="P19" s="249"/>
      <c r="Q19" s="258"/>
      <c r="R19" s="240"/>
    </row>
    <row r="20" spans="1:18" ht="12.75" customHeight="1">
      <c r="A20" s="293"/>
      <c r="B20" s="318">
        <v>29</v>
      </c>
      <c r="C20" s="261">
        <f>VLOOKUP(B20,пр.взв.!B7:E70,2,FALSE)</f>
        <v>0</v>
      </c>
      <c r="D20" s="262">
        <f>VLOOKUP(B20,пр.взв.!B7:F84,3,FALSE)</f>
        <v>0</v>
      </c>
      <c r="E20" s="262">
        <f>VLOOKUP(B20,пр.взв.!B7:G84,4,FALSE)</f>
        <v>0</v>
      </c>
      <c r="F20" s="241"/>
      <c r="G20" s="241"/>
      <c r="H20" s="263"/>
      <c r="I20" s="263"/>
      <c r="J20" s="322"/>
      <c r="K20" s="247">
        <v>30</v>
      </c>
      <c r="L20" s="245">
        <f>VLOOKUP(K20,пр.взв.!B7:E70,2,FALSE)</f>
        <v>0</v>
      </c>
      <c r="M20" s="243">
        <f>VLOOKUP(K20,пр.взв.!B7:F84,3,FALSE)</f>
        <v>0</v>
      </c>
      <c r="N20" s="243">
        <f>VLOOKUP(K20,пр.взв.!B7:G84,4,FALSE)</f>
        <v>0</v>
      </c>
      <c r="O20" s="241"/>
      <c r="P20" s="241"/>
      <c r="Q20" s="263"/>
      <c r="R20" s="263"/>
    </row>
    <row r="21" spans="1:18" ht="13.5" customHeight="1" thickBot="1">
      <c r="A21" s="300"/>
      <c r="B21" s="319"/>
      <c r="C21" s="269"/>
      <c r="D21" s="264"/>
      <c r="E21" s="264"/>
      <c r="F21" s="242"/>
      <c r="G21" s="242"/>
      <c r="H21" s="267"/>
      <c r="I21" s="267"/>
      <c r="J21" s="323"/>
      <c r="K21" s="248"/>
      <c r="L21" s="246"/>
      <c r="M21" s="244"/>
      <c r="N21" s="244"/>
      <c r="O21" s="242"/>
      <c r="P21" s="242"/>
      <c r="Q21" s="267"/>
      <c r="R21" s="267"/>
    </row>
    <row r="22" spans="1:18" ht="12.75" customHeight="1">
      <c r="A22" s="293">
        <v>5</v>
      </c>
      <c r="B22" s="304">
        <v>3</v>
      </c>
      <c r="C22" s="256" t="str">
        <f>VLOOKUP(B22,пр.взв.!B7:E70,2,FALSE)</f>
        <v>VLASOV Maksim</v>
      </c>
      <c r="D22" s="240" t="str">
        <f>VLOOKUP(B22,пр.взв.!B7:F86,3,FALSE)</f>
        <v>1990, cms</v>
      </c>
      <c r="E22" s="240" t="str">
        <f>VLOOKUP(B22,пр.взв.!B7:G86,4,FALSE)</f>
        <v>RUS</v>
      </c>
      <c r="F22" s="238"/>
      <c r="G22" s="249"/>
      <c r="H22" s="258"/>
      <c r="I22" s="251"/>
      <c r="J22" s="296">
        <v>2</v>
      </c>
      <c r="K22" s="304">
        <v>4</v>
      </c>
      <c r="L22" s="256" t="str">
        <f>VLOOKUP(K22,пр.взв.!B7:E70,2,FALSE)</f>
        <v>MOVLAMOV Rauf</v>
      </c>
      <c r="M22" s="240" t="str">
        <f>VLOOKUP(K22,пр.взв.!B7:F86,3,FALSE)</f>
        <v>1990, ms</v>
      </c>
      <c r="N22" s="240" t="str">
        <f>VLOOKUP(K22,пр.взв.!B7:G86,4,FALSE)</f>
        <v>AZE</v>
      </c>
      <c r="O22" s="238"/>
      <c r="P22" s="249"/>
      <c r="Q22" s="258"/>
      <c r="R22" s="251"/>
    </row>
    <row r="23" spans="1:18" ht="12.75" customHeight="1">
      <c r="A23" s="293"/>
      <c r="B23" s="315"/>
      <c r="C23" s="257"/>
      <c r="D23" s="250"/>
      <c r="E23" s="250"/>
      <c r="F23" s="250"/>
      <c r="G23" s="250"/>
      <c r="H23" s="176"/>
      <c r="I23" s="166"/>
      <c r="J23" s="297"/>
      <c r="K23" s="315"/>
      <c r="L23" s="257"/>
      <c r="M23" s="250"/>
      <c r="N23" s="250"/>
      <c r="O23" s="250"/>
      <c r="P23" s="250"/>
      <c r="Q23" s="176"/>
      <c r="R23" s="166"/>
    </row>
    <row r="24" spans="1:18" ht="12.75" customHeight="1">
      <c r="A24" s="293"/>
      <c r="B24" s="318">
        <v>19</v>
      </c>
      <c r="C24" s="261">
        <f>VLOOKUP(B24,пр.взв.!B7:E70,2,FALSE)</f>
        <v>0</v>
      </c>
      <c r="D24" s="262">
        <f>VLOOKUP(B24,пр.взв.!B7:F88,3,FALSE)</f>
        <v>0</v>
      </c>
      <c r="E24" s="262">
        <f>VLOOKUP(B24,пр.взв.!B7:G88,4,FALSE)</f>
        <v>0</v>
      </c>
      <c r="F24" s="241"/>
      <c r="G24" s="241"/>
      <c r="H24" s="263"/>
      <c r="I24" s="263"/>
      <c r="J24" s="297"/>
      <c r="K24" s="318">
        <v>20</v>
      </c>
      <c r="L24" s="261" t="str">
        <f>VLOOKUP(K24,пр.взв.!B7:E70,2,FALSE)</f>
        <v>GEVORGYAN Vaag</v>
      </c>
      <c r="M24" s="262" t="str">
        <f>VLOOKUP(K24,пр.взв.!B7:F88,3,FALSE)</f>
        <v>1991, ms</v>
      </c>
      <c r="N24" s="262" t="str">
        <f>VLOOKUP(K24,пр.взв.!B7:G88,4,FALSE)</f>
        <v>ARM</v>
      </c>
      <c r="O24" s="241"/>
      <c r="P24" s="241"/>
      <c r="Q24" s="263"/>
      <c r="R24" s="263"/>
    </row>
    <row r="25" spans="1:18" ht="13.5" customHeight="1" thickBot="1">
      <c r="A25" s="300"/>
      <c r="B25" s="319"/>
      <c r="C25" s="269"/>
      <c r="D25" s="264"/>
      <c r="E25" s="264"/>
      <c r="F25" s="242"/>
      <c r="G25" s="242"/>
      <c r="H25" s="267"/>
      <c r="I25" s="267"/>
      <c r="J25" s="301"/>
      <c r="K25" s="319"/>
      <c r="L25" s="269"/>
      <c r="M25" s="264"/>
      <c r="N25" s="264"/>
      <c r="O25" s="242"/>
      <c r="P25" s="242"/>
      <c r="Q25" s="267"/>
      <c r="R25" s="267"/>
    </row>
    <row r="26" spans="1:18" ht="12.75" customHeight="1">
      <c r="A26" s="292">
        <v>6</v>
      </c>
      <c r="B26" s="304">
        <v>11</v>
      </c>
      <c r="C26" s="275" t="str">
        <f>VLOOKUP(B26,пр.взв.!B7:E70,2,FALSE)</f>
        <v>OGARYSHEV Aleksey</v>
      </c>
      <c r="D26" s="276" t="str">
        <f>VLOOKUP(B26,пр.взв.!B7:F90,3,FALSE)</f>
        <v>1988, ms</v>
      </c>
      <c r="E26" s="276" t="str">
        <f>VLOOKUP(B26,пр.взв.!B7:G90,4,FALSE)</f>
        <v>RUS</v>
      </c>
      <c r="F26" s="277"/>
      <c r="G26" s="278"/>
      <c r="H26" s="265"/>
      <c r="I26" s="276"/>
      <c r="J26" s="296">
        <v>14</v>
      </c>
      <c r="K26" s="304">
        <v>12</v>
      </c>
      <c r="L26" s="275" t="str">
        <f>VLOOKUP(K26,пр.взв.!B7:E70,2,FALSE)</f>
        <v>TUTKHALIAN Vae</v>
      </c>
      <c r="M26" s="276" t="str">
        <f>VLOOKUP(K26,пр.взв.!B7:F90,3,FALSE)</f>
        <v>1991, ms</v>
      </c>
      <c r="N26" s="276" t="str">
        <f>VLOOKUP(K26,пр.взв.!B7:G90,4,FALSE)</f>
        <v>BLR</v>
      </c>
      <c r="O26" s="277"/>
      <c r="P26" s="278"/>
      <c r="Q26" s="265"/>
      <c r="R26" s="276"/>
    </row>
    <row r="27" spans="1:18" ht="12.75" customHeight="1">
      <c r="A27" s="293"/>
      <c r="B27" s="315"/>
      <c r="C27" s="257"/>
      <c r="D27" s="250"/>
      <c r="E27" s="250"/>
      <c r="F27" s="250"/>
      <c r="G27" s="250"/>
      <c r="H27" s="176"/>
      <c r="I27" s="166"/>
      <c r="J27" s="297"/>
      <c r="K27" s="315"/>
      <c r="L27" s="257"/>
      <c r="M27" s="250"/>
      <c r="N27" s="250"/>
      <c r="O27" s="250"/>
      <c r="P27" s="250"/>
      <c r="Q27" s="176"/>
      <c r="R27" s="166"/>
    </row>
    <row r="28" spans="1:18" ht="12.75" customHeight="1">
      <c r="A28" s="293"/>
      <c r="B28" s="318">
        <v>27</v>
      </c>
      <c r="C28" s="261">
        <f>VLOOKUP(B28,пр.взв.!B7:E70,2,FALSE)</f>
        <v>0</v>
      </c>
      <c r="D28" s="262">
        <f>VLOOKUP(B28,пр.взв.!B7:F92,3,FALSE)</f>
        <v>0</v>
      </c>
      <c r="E28" s="262">
        <f>VLOOKUP(B28,пр.взв.!B7:G92,4,FALSE)</f>
        <v>0</v>
      </c>
      <c r="F28" s="241"/>
      <c r="G28" s="241"/>
      <c r="H28" s="263"/>
      <c r="I28" s="263"/>
      <c r="J28" s="297"/>
      <c r="K28" s="318">
        <v>28</v>
      </c>
      <c r="L28" s="261">
        <f>VLOOKUP(K28,пр.взв.!B7:E70,2,FALSE)</f>
        <v>0</v>
      </c>
      <c r="M28" s="262">
        <f>VLOOKUP(K28,пр.взв.!B7:F92,3,FALSE)</f>
        <v>0</v>
      </c>
      <c r="N28" s="262">
        <f>VLOOKUP(K28,пр.взв.!B7:G92,4,FALSE)</f>
        <v>0</v>
      </c>
      <c r="O28" s="241"/>
      <c r="P28" s="241"/>
      <c r="Q28" s="263"/>
      <c r="R28" s="263"/>
    </row>
    <row r="29" spans="1:18" ht="13.5" customHeight="1" thickBot="1">
      <c r="A29" s="294"/>
      <c r="B29" s="319"/>
      <c r="C29" s="269"/>
      <c r="D29" s="264"/>
      <c r="E29" s="264"/>
      <c r="F29" s="242"/>
      <c r="G29" s="242"/>
      <c r="H29" s="267"/>
      <c r="I29" s="267"/>
      <c r="J29" s="301"/>
      <c r="K29" s="319"/>
      <c r="L29" s="269"/>
      <c r="M29" s="264"/>
      <c r="N29" s="264"/>
      <c r="O29" s="242"/>
      <c r="P29" s="242"/>
      <c r="Q29" s="267"/>
      <c r="R29" s="267"/>
    </row>
    <row r="30" spans="1:18" ht="12.75" customHeight="1">
      <c r="A30" s="292">
        <v>7</v>
      </c>
      <c r="B30" s="304">
        <v>7</v>
      </c>
      <c r="C30" s="256" t="str">
        <f>VLOOKUP(B30,пр.взв.!B7:E70,2,FALSE)</f>
        <v>KLETSKOV Nikita</v>
      </c>
      <c r="D30" s="240" t="str">
        <f>VLOOKUP(B30,пр.взв.!B7:F94,3,FALSE)</f>
        <v>1986, msic</v>
      </c>
      <c r="E30" s="240" t="str">
        <f>VLOOKUP(B30,пр.взв.!B7:G94,4,FALSE)</f>
        <v>RUS-M</v>
      </c>
      <c r="F30" s="238"/>
      <c r="G30" s="249"/>
      <c r="H30" s="258"/>
      <c r="I30" s="251"/>
      <c r="J30" s="296">
        <v>15</v>
      </c>
      <c r="K30" s="304">
        <v>8</v>
      </c>
      <c r="L30" s="256" t="str">
        <f>VLOOKUP(K30,пр.взв.!B7:E70,2,FALSE)</f>
        <v>KURBONOV Farukh</v>
      </c>
      <c r="M30" s="240" t="str">
        <f>VLOOKUP(K30,пр.взв.!B7:F94,3,FALSE)</f>
        <v>1990, ms</v>
      </c>
      <c r="N30" s="240" t="str">
        <f>VLOOKUP(K30,пр.взв.!B7:G94,4,FALSE)</f>
        <v>TJK</v>
      </c>
      <c r="O30" s="238"/>
      <c r="P30" s="249"/>
      <c r="Q30" s="258"/>
      <c r="R30" s="251"/>
    </row>
    <row r="31" spans="1:18" ht="12.75" customHeight="1">
      <c r="A31" s="293"/>
      <c r="B31" s="315"/>
      <c r="C31" s="257"/>
      <c r="D31" s="250"/>
      <c r="E31" s="250"/>
      <c r="F31" s="250"/>
      <c r="G31" s="250"/>
      <c r="H31" s="176"/>
      <c r="I31" s="166"/>
      <c r="J31" s="297"/>
      <c r="K31" s="315"/>
      <c r="L31" s="257"/>
      <c r="M31" s="250"/>
      <c r="N31" s="250"/>
      <c r="O31" s="250"/>
      <c r="P31" s="250"/>
      <c r="Q31" s="176"/>
      <c r="R31" s="166"/>
    </row>
    <row r="32" spans="1:18" ht="12.75" customHeight="1">
      <c r="A32" s="293"/>
      <c r="B32" s="318">
        <v>23</v>
      </c>
      <c r="C32" s="261">
        <f>VLOOKUP(B32,пр.взв.!B7:E70,2,FALSE)</f>
        <v>0</v>
      </c>
      <c r="D32" s="262">
        <f>VLOOKUP(B32,пр.взв.!B7:F96,3,FALSE)</f>
        <v>0</v>
      </c>
      <c r="E32" s="262">
        <f>VLOOKUP(B32,пр.взв.!B7:G96,4,FALSE)</f>
        <v>0</v>
      </c>
      <c r="F32" s="241"/>
      <c r="G32" s="241"/>
      <c r="H32" s="263"/>
      <c r="I32" s="263"/>
      <c r="J32" s="297"/>
      <c r="K32" s="318">
        <v>24</v>
      </c>
      <c r="L32" s="261">
        <f>VLOOKUP(K32,пр.взв.!B7:E70,2,FALSE)</f>
        <v>0</v>
      </c>
      <c r="M32" s="262">
        <f>VLOOKUP(K32,пр.взв.!B7:F96,3,FALSE)</f>
        <v>0</v>
      </c>
      <c r="N32" s="262">
        <f>VLOOKUP(K32,пр.взв.!B7:G96,4,FALSE)</f>
        <v>0</v>
      </c>
      <c r="O32" s="241"/>
      <c r="P32" s="241"/>
      <c r="Q32" s="263"/>
      <c r="R32" s="263"/>
    </row>
    <row r="33" spans="1:18" ht="13.5" customHeight="1" thickBot="1">
      <c r="A33" s="300"/>
      <c r="B33" s="319"/>
      <c r="C33" s="269"/>
      <c r="D33" s="264"/>
      <c r="E33" s="264"/>
      <c r="F33" s="242"/>
      <c r="G33" s="242"/>
      <c r="H33" s="267"/>
      <c r="I33" s="267"/>
      <c r="J33" s="301"/>
      <c r="K33" s="319"/>
      <c r="L33" s="269"/>
      <c r="M33" s="264"/>
      <c r="N33" s="264"/>
      <c r="O33" s="242"/>
      <c r="P33" s="242"/>
      <c r="Q33" s="267"/>
      <c r="R33" s="267"/>
    </row>
    <row r="34" spans="1:18" ht="12.75" customHeight="1">
      <c r="A34" s="292">
        <v>8</v>
      </c>
      <c r="B34" s="304">
        <v>15</v>
      </c>
      <c r="C34" s="256" t="e">
        <f>VLOOKUP(B34,пр.взв.!B7:E70,2,FALSE)</f>
        <v>#N/A</v>
      </c>
      <c r="D34" s="240" t="e">
        <f>VLOOKUP(B34,пр.взв.!B7:F98,3,FALSE)</f>
        <v>#N/A</v>
      </c>
      <c r="E34" s="240" t="e">
        <f>VLOOKUP(B34,пр.взв.!B7:G98,4,FALSE)</f>
        <v>#N/A</v>
      </c>
      <c r="F34" s="250"/>
      <c r="G34" s="306"/>
      <c r="H34" s="176"/>
      <c r="I34" s="262"/>
      <c r="J34" s="296">
        <v>16</v>
      </c>
      <c r="K34" s="304">
        <v>16</v>
      </c>
      <c r="L34" s="256" t="str">
        <f>VLOOKUP(K34,пр.взв.!B7:E70,2,FALSE)</f>
        <v>ZHARLYGASOV Bagdat</v>
      </c>
      <c r="M34" s="240" t="str">
        <f>VLOOKUP(K34,пр.взв.!B7:F98,3,FALSE)</f>
        <v>1990, msic</v>
      </c>
      <c r="N34" s="240" t="str">
        <f>VLOOKUP(K34,пр.взв.!B7:G98,4,FALSE)</f>
        <v>KAZ</v>
      </c>
      <c r="O34" s="250"/>
      <c r="P34" s="306"/>
      <c r="Q34" s="176"/>
      <c r="R34" s="262"/>
    </row>
    <row r="35" spans="1:18" ht="12.75" customHeight="1">
      <c r="A35" s="293"/>
      <c r="B35" s="315"/>
      <c r="C35" s="257"/>
      <c r="D35" s="250"/>
      <c r="E35" s="250"/>
      <c r="F35" s="250"/>
      <c r="G35" s="250"/>
      <c r="H35" s="176"/>
      <c r="I35" s="166"/>
      <c r="J35" s="297"/>
      <c r="K35" s="315"/>
      <c r="L35" s="257"/>
      <c r="M35" s="250"/>
      <c r="N35" s="250"/>
      <c r="O35" s="250"/>
      <c r="P35" s="250"/>
      <c r="Q35" s="176"/>
      <c r="R35" s="166"/>
    </row>
    <row r="36" spans="1:18" ht="12.75" customHeight="1">
      <c r="A36" s="293"/>
      <c r="B36" s="318">
        <v>31</v>
      </c>
      <c r="C36" s="261">
        <f>VLOOKUP(B36,пр.взв.!B7:E70,2,FALSE)</f>
        <v>0</v>
      </c>
      <c r="D36" s="262">
        <f>VLOOKUP(B36,пр.взв.!B7:F100,3,FALSE)</f>
        <v>0</v>
      </c>
      <c r="E36" s="262">
        <f>VLOOKUP(B36,пр.взв.!B7:G100,4,FALSE)</f>
        <v>0</v>
      </c>
      <c r="F36" s="241"/>
      <c r="G36" s="241"/>
      <c r="H36" s="263"/>
      <c r="I36" s="263"/>
      <c r="J36" s="297"/>
      <c r="K36" s="318">
        <v>32</v>
      </c>
      <c r="L36" s="261">
        <f>VLOOKUP(K36,пр.взв.!B7:E70,2,FALSE)</f>
        <v>0</v>
      </c>
      <c r="M36" s="262">
        <f>VLOOKUP(K36,пр.взв.!B7:F100,3,FALSE)</f>
        <v>0</v>
      </c>
      <c r="N36" s="262">
        <f>VLOOKUP(K36,пр.взв.!B7:G100,4,FALSE)</f>
        <v>0</v>
      </c>
      <c r="O36" s="241"/>
      <c r="P36" s="241"/>
      <c r="Q36" s="263"/>
      <c r="R36" s="263"/>
    </row>
    <row r="37" spans="1:18" ht="12.75" customHeight="1">
      <c r="A37" s="294"/>
      <c r="B37" s="315"/>
      <c r="C37" s="257"/>
      <c r="D37" s="250"/>
      <c r="E37" s="250"/>
      <c r="F37" s="238"/>
      <c r="G37" s="238"/>
      <c r="H37" s="251"/>
      <c r="I37" s="251"/>
      <c r="J37" s="298"/>
      <c r="K37" s="315"/>
      <c r="L37" s="257"/>
      <c r="M37" s="250"/>
      <c r="N37" s="250"/>
      <c r="O37" s="238"/>
      <c r="P37" s="238"/>
      <c r="Q37" s="251"/>
      <c r="R37" s="251"/>
    </row>
    <row r="39" spans="1:18" ht="16.5" thickBot="1">
      <c r="B39" s="62" t="s">
        <v>17</v>
      </c>
      <c r="C39" s="63" t="s">
        <v>24</v>
      </c>
      <c r="D39" s="64" t="s">
        <v>25</v>
      </c>
      <c r="E39" s="65"/>
      <c r="F39" s="62" t="str">
        <f>F3</f>
        <v>M</v>
      </c>
      <c r="G39" s="289" t="str">
        <f>P39</f>
        <v>68 kg</v>
      </c>
      <c r="H39" s="289"/>
      <c r="I39" s="65"/>
      <c r="J39" s="65"/>
      <c r="K39" s="62" t="s">
        <v>22</v>
      </c>
      <c r="L39" s="63" t="s">
        <v>24</v>
      </c>
      <c r="M39" s="64" t="s">
        <v>25</v>
      </c>
      <c r="N39" s="65"/>
      <c r="O39" s="62"/>
      <c r="P39" s="289" t="str">
        <f>P3</f>
        <v>68 kg</v>
      </c>
      <c r="Q39" s="289"/>
      <c r="R39" s="65"/>
    </row>
    <row r="40" spans="1:18">
      <c r="A40" s="279" t="s">
        <v>26</v>
      </c>
      <c r="B40" s="302" t="s">
        <v>0</v>
      </c>
      <c r="C40" s="283" t="s">
        <v>1</v>
      </c>
      <c r="D40" s="316" t="s">
        <v>2</v>
      </c>
      <c r="E40" s="283" t="s">
        <v>9</v>
      </c>
      <c r="F40" s="290" t="s">
        <v>10</v>
      </c>
      <c r="G40" s="285" t="s">
        <v>12</v>
      </c>
      <c r="H40" s="287" t="s">
        <v>13</v>
      </c>
      <c r="I40" s="270" t="s">
        <v>34</v>
      </c>
      <c r="J40" s="279" t="s">
        <v>26</v>
      </c>
      <c r="K40" s="304" t="s">
        <v>0</v>
      </c>
      <c r="L40" s="283" t="s">
        <v>1</v>
      </c>
      <c r="M40" s="283" t="s">
        <v>2</v>
      </c>
      <c r="N40" s="283" t="s">
        <v>9</v>
      </c>
      <c r="O40" s="290" t="s">
        <v>10</v>
      </c>
      <c r="P40" s="285" t="s">
        <v>12</v>
      </c>
      <c r="Q40" s="287" t="s">
        <v>13</v>
      </c>
      <c r="R40" s="270" t="s">
        <v>34</v>
      </c>
    </row>
    <row r="41" spans="1:18" ht="13.5" thickBot="1">
      <c r="A41" s="280"/>
      <c r="B41" s="303" t="s">
        <v>0</v>
      </c>
      <c r="C41" s="284" t="s">
        <v>1</v>
      </c>
      <c r="D41" s="317" t="s">
        <v>2</v>
      </c>
      <c r="E41" s="284" t="s">
        <v>9</v>
      </c>
      <c r="F41" s="284" t="s">
        <v>10</v>
      </c>
      <c r="G41" s="286"/>
      <c r="H41" s="288"/>
      <c r="I41" s="271" t="s">
        <v>11</v>
      </c>
      <c r="J41" s="280"/>
      <c r="K41" s="305" t="s">
        <v>0</v>
      </c>
      <c r="L41" s="284" t="s">
        <v>1</v>
      </c>
      <c r="M41" s="284" t="s">
        <v>2</v>
      </c>
      <c r="N41" s="284" t="s">
        <v>9</v>
      </c>
      <c r="O41" s="284" t="s">
        <v>10</v>
      </c>
      <c r="P41" s="286"/>
      <c r="Q41" s="288"/>
      <c r="R41" s="271" t="s">
        <v>11</v>
      </c>
    </row>
    <row r="42" spans="1:18">
      <c r="A42" s="292">
        <v>3</v>
      </c>
      <c r="B42" s="295">
        <f>пр.хода!G12</f>
        <v>1</v>
      </c>
      <c r="C42" s="256" t="str">
        <f>VLOOKUP(B42,пр.взв.!B7:E70,2,FALSE)</f>
        <v>BALYKOV Vladimir</v>
      </c>
      <c r="D42" s="240" t="str">
        <f>VLOOKUP(B42,пр.взв.!B7:F106,3,FALSE)</f>
        <v>1991, ms</v>
      </c>
      <c r="E42" s="240" t="str">
        <f>VLOOKUP(B42,пр.взв.!B7:G106,4,FALSE)</f>
        <v>RUS</v>
      </c>
      <c r="F42" s="238"/>
      <c r="G42" s="249"/>
      <c r="H42" s="258"/>
      <c r="I42" s="251"/>
      <c r="J42" s="296">
        <v>5</v>
      </c>
      <c r="K42" s="295">
        <f>пр.хода!G46</f>
        <v>18</v>
      </c>
      <c r="L42" s="256" t="str">
        <f>VLOOKUP(K42,пр.взв.!B7:E70,2,FALSE)</f>
        <v>KHASANOF Mustafo</v>
      </c>
      <c r="M42" s="240" t="str">
        <f>VLOOKUP(K42,пр.взв.!B7:F106,3,FALSE)</f>
        <v>1986, ms</v>
      </c>
      <c r="N42" s="240" t="str">
        <f>VLOOKUP(K42,пр.взв.!B7:G106,4,FALSE)</f>
        <v>TJK</v>
      </c>
      <c r="O42" s="238"/>
      <c r="P42" s="249"/>
      <c r="Q42" s="258"/>
      <c r="R42" s="251"/>
    </row>
    <row r="43" spans="1:18">
      <c r="A43" s="293"/>
      <c r="B43" s="291"/>
      <c r="C43" s="257"/>
      <c r="D43" s="250"/>
      <c r="E43" s="250"/>
      <c r="F43" s="250"/>
      <c r="G43" s="250"/>
      <c r="H43" s="176"/>
      <c r="I43" s="166"/>
      <c r="J43" s="297"/>
      <c r="K43" s="291"/>
      <c r="L43" s="257"/>
      <c r="M43" s="250"/>
      <c r="N43" s="250"/>
      <c r="O43" s="250"/>
      <c r="P43" s="250"/>
      <c r="Q43" s="176"/>
      <c r="R43" s="166"/>
    </row>
    <row r="44" spans="1:18">
      <c r="A44" s="293"/>
      <c r="B44" s="291">
        <f>пр.хода!G16</f>
        <v>9</v>
      </c>
      <c r="C44" s="261" t="str">
        <f>VLOOKUP(B44,пр.взв.!B7:E70,2,FALSE)</f>
        <v>KLINOV Anton</v>
      </c>
      <c r="D44" s="262" t="str">
        <f>VLOOKUP(B44,пр.взв.!B7:F108,3,FALSE)</f>
        <v>1987, msic</v>
      </c>
      <c r="E44" s="262" t="str">
        <f>VLOOKUP(B44,пр.взв.!B7:G108,4,FALSE)</f>
        <v>RUS</v>
      </c>
      <c r="F44" s="241"/>
      <c r="G44" s="241"/>
      <c r="H44" s="263"/>
      <c r="I44" s="263"/>
      <c r="J44" s="297"/>
      <c r="K44" s="291">
        <f>пр.хода!G50</f>
        <v>10</v>
      </c>
      <c r="L44" s="261" t="str">
        <f>VLOOKUP(K44,пр.взв.!B7:E70,2,FALSE)</f>
        <v>ZHARKYNBAY UULU Eldiyar</v>
      </c>
      <c r="M44" s="262" t="str">
        <f>VLOOKUP(K44,пр.взв.!B7:F108,3,FALSE)</f>
        <v>1990, msic</v>
      </c>
      <c r="N44" s="262" t="str">
        <f>VLOOKUP(K44,пр.взв.!B7:G108,4,FALSE)</f>
        <v>KGZ</v>
      </c>
      <c r="O44" s="241"/>
      <c r="P44" s="241"/>
      <c r="Q44" s="263"/>
      <c r="R44" s="263"/>
    </row>
    <row r="45" spans="1:18" ht="13.5" thickBot="1">
      <c r="A45" s="300"/>
      <c r="B45" s="299"/>
      <c r="C45" s="269"/>
      <c r="D45" s="264"/>
      <c r="E45" s="264"/>
      <c r="F45" s="242"/>
      <c r="G45" s="242"/>
      <c r="H45" s="267"/>
      <c r="I45" s="267"/>
      <c r="J45" s="301"/>
      <c r="K45" s="299"/>
      <c r="L45" s="269"/>
      <c r="M45" s="264"/>
      <c r="N45" s="264"/>
      <c r="O45" s="242"/>
      <c r="P45" s="242"/>
      <c r="Q45" s="267"/>
      <c r="R45" s="267"/>
    </row>
    <row r="46" spans="1:18">
      <c r="A46" s="292"/>
      <c r="B46" s="295">
        <f>пр.хода!G20</f>
        <v>5</v>
      </c>
      <c r="C46" s="275" t="str">
        <f>VLOOKUP(B46,пр.взв.!B7:E70,2,FALSE)</f>
        <v>KLETSKOV Dmitriy</v>
      </c>
      <c r="D46" s="276" t="str">
        <f>VLOOKUP(B46,пр.взв.!B7:F110,3,FALSE)</f>
        <v>1986, msic</v>
      </c>
      <c r="E46" s="276" t="str">
        <f>VLOOKUP(B46,пр.взв.!B7:G110,4,FALSE)</f>
        <v>RUS-M</v>
      </c>
      <c r="F46" s="277" t="s">
        <v>98</v>
      </c>
      <c r="G46" s="278"/>
      <c r="H46" s="265"/>
      <c r="I46" s="276"/>
      <c r="J46" s="296">
        <v>6</v>
      </c>
      <c r="K46" s="295">
        <f>пр.хода!G54</f>
        <v>6</v>
      </c>
      <c r="L46" s="275" t="str">
        <f>VLOOKUP(K46,пр.взв.!B7:E70,2,FALSE)</f>
        <v>MUSLUMOV Elgun</v>
      </c>
      <c r="M46" s="276" t="str">
        <f>VLOOKUP(K46,пр.взв.!B7:F110,3,FALSE)</f>
        <v>1986, ms</v>
      </c>
      <c r="N46" s="276" t="str">
        <f>VLOOKUP(K46,пр.взв.!B7:G110,4,FALSE)</f>
        <v>AZE</v>
      </c>
      <c r="O46" s="277"/>
      <c r="P46" s="278"/>
      <c r="Q46" s="265"/>
      <c r="R46" s="276"/>
    </row>
    <row r="47" spans="1:18">
      <c r="A47" s="293"/>
      <c r="B47" s="291"/>
      <c r="C47" s="257"/>
      <c r="D47" s="250"/>
      <c r="E47" s="250"/>
      <c r="F47" s="250"/>
      <c r="G47" s="250"/>
      <c r="H47" s="176"/>
      <c r="I47" s="166"/>
      <c r="J47" s="297"/>
      <c r="K47" s="291"/>
      <c r="L47" s="257"/>
      <c r="M47" s="250"/>
      <c r="N47" s="250"/>
      <c r="O47" s="250"/>
      <c r="P47" s="250"/>
      <c r="Q47" s="176"/>
      <c r="R47" s="166"/>
    </row>
    <row r="48" spans="1:18">
      <c r="A48" s="293"/>
      <c r="B48" s="307">
        <f>пр.хода!G24</f>
        <v>0</v>
      </c>
      <c r="C48" s="308" t="e">
        <f>VLOOKUP(B48,пр.взв.!B7:E70,2,FALSE)</f>
        <v>#N/A</v>
      </c>
      <c r="D48" s="310" t="e">
        <f>VLOOKUP(B48,пр.взв.!B7:F112,3,FALSE)</f>
        <v>#N/A</v>
      </c>
      <c r="E48" s="310" t="e">
        <f>VLOOKUP(B48,пр.взв.!B7:G112,4,FALSE)</f>
        <v>#N/A</v>
      </c>
      <c r="F48" s="241"/>
      <c r="G48" s="241"/>
      <c r="H48" s="263"/>
      <c r="I48" s="263"/>
      <c r="J48" s="297"/>
      <c r="K48" s="291">
        <f>пр.хода!G58</f>
        <v>14</v>
      </c>
      <c r="L48" s="261" t="str">
        <f>VLOOKUP(K48,пр.взв.!B7:E70,2,FALSE)</f>
        <v>BAZYLEV Dzmitri</v>
      </c>
      <c r="M48" s="262" t="str">
        <f>VLOOKUP(K48,пр.взв.!B7:F112,3,FALSE)</f>
        <v>1978, dvms</v>
      </c>
      <c r="N48" s="262" t="str">
        <f>VLOOKUP(K48,пр.взв.!B7:G112,4,FALSE)</f>
        <v>BLR</v>
      </c>
      <c r="O48" s="241"/>
      <c r="P48" s="241"/>
      <c r="Q48" s="263"/>
      <c r="R48" s="263"/>
    </row>
    <row r="49" spans="1:18" ht="13.5" thickBot="1">
      <c r="A49" s="300"/>
      <c r="B49" s="312"/>
      <c r="C49" s="313"/>
      <c r="D49" s="314"/>
      <c r="E49" s="314"/>
      <c r="F49" s="242"/>
      <c r="G49" s="242"/>
      <c r="H49" s="267"/>
      <c r="I49" s="267"/>
      <c r="J49" s="301"/>
      <c r="K49" s="299"/>
      <c r="L49" s="269"/>
      <c r="M49" s="264"/>
      <c r="N49" s="264"/>
      <c r="O49" s="242"/>
      <c r="P49" s="242"/>
      <c r="Q49" s="267"/>
      <c r="R49" s="267"/>
    </row>
    <row r="50" spans="1:18">
      <c r="A50" s="292">
        <v>4</v>
      </c>
      <c r="B50" s="295">
        <f>пр.хода!G28</f>
        <v>3</v>
      </c>
      <c r="C50" s="256" t="str">
        <f>VLOOKUP(B50,пр.взв.!B7:E70,2,FALSE)</f>
        <v>VLASOV Maksim</v>
      </c>
      <c r="D50" s="240" t="str">
        <f>VLOOKUP(B50,пр.взв.!B7:F114,3,FALSE)</f>
        <v>1990, cms</v>
      </c>
      <c r="E50" s="240" t="str">
        <f>VLOOKUP(B50,пр.взв.!B7:G114,4,FALSE)</f>
        <v>RUS</v>
      </c>
      <c r="F50" s="238"/>
      <c r="G50" s="249"/>
      <c r="H50" s="258"/>
      <c r="I50" s="251"/>
      <c r="J50" s="296">
        <v>7</v>
      </c>
      <c r="K50" s="295">
        <f>пр.хода!G62</f>
        <v>4</v>
      </c>
      <c r="L50" s="256" t="str">
        <f>VLOOKUP(K50,пр.взв.!B7:E70,2,FALSE)</f>
        <v>MOVLAMOV Rauf</v>
      </c>
      <c r="M50" s="240" t="str">
        <f>VLOOKUP(K50,пр.взв.!B7:F114,3,FALSE)</f>
        <v>1990, ms</v>
      </c>
      <c r="N50" s="240" t="str">
        <f>VLOOKUP(K50,пр.взв.!B7:G114,4,FALSE)</f>
        <v>AZE</v>
      </c>
      <c r="O50" s="238"/>
      <c r="P50" s="249"/>
      <c r="Q50" s="258"/>
      <c r="R50" s="251"/>
    </row>
    <row r="51" spans="1:18">
      <c r="A51" s="293"/>
      <c r="B51" s="291"/>
      <c r="C51" s="257"/>
      <c r="D51" s="250"/>
      <c r="E51" s="250"/>
      <c r="F51" s="250"/>
      <c r="G51" s="250"/>
      <c r="H51" s="176"/>
      <c r="I51" s="166"/>
      <c r="J51" s="297"/>
      <c r="K51" s="291"/>
      <c r="L51" s="257"/>
      <c r="M51" s="250"/>
      <c r="N51" s="250"/>
      <c r="O51" s="250"/>
      <c r="P51" s="250"/>
      <c r="Q51" s="176"/>
      <c r="R51" s="166"/>
    </row>
    <row r="52" spans="1:18">
      <c r="A52" s="293"/>
      <c r="B52" s="291">
        <f>пр.хода!G32</f>
        <v>11</v>
      </c>
      <c r="C52" s="261" t="str">
        <f>VLOOKUP(B52,пр.взв.!B7:E70,2,FALSE)</f>
        <v>OGARYSHEV Aleksey</v>
      </c>
      <c r="D52" s="262" t="str">
        <f>VLOOKUP(B52,пр.взв.!B7:F116,3,FALSE)</f>
        <v>1988, ms</v>
      </c>
      <c r="E52" s="262" t="str">
        <f>VLOOKUP(B52,пр.взв.!B7:G116,4,FALSE)</f>
        <v>RUS</v>
      </c>
      <c r="F52" s="241"/>
      <c r="G52" s="241"/>
      <c r="H52" s="263"/>
      <c r="I52" s="263"/>
      <c r="J52" s="297"/>
      <c r="K52" s="291">
        <f>пр.хода!G66</f>
        <v>12</v>
      </c>
      <c r="L52" s="261" t="str">
        <f>VLOOKUP(K52,пр.взв.!B7:E70,2,FALSE)</f>
        <v>TUTKHALIAN Vae</v>
      </c>
      <c r="M52" s="262" t="str">
        <f>VLOOKUP(K52,пр.взв.!B7:F116,3,FALSE)</f>
        <v>1991, ms</v>
      </c>
      <c r="N52" s="262" t="str">
        <f>VLOOKUP(K52,пр.взв.!B7:G116,4,FALSE)</f>
        <v>BLR</v>
      </c>
      <c r="O52" s="241"/>
      <c r="P52" s="241"/>
      <c r="Q52" s="263"/>
      <c r="R52" s="263"/>
    </row>
    <row r="53" spans="1:18" ht="13.5" thickBot="1">
      <c r="A53" s="300"/>
      <c r="B53" s="299"/>
      <c r="C53" s="269"/>
      <c r="D53" s="264"/>
      <c r="E53" s="264"/>
      <c r="F53" s="242"/>
      <c r="G53" s="242"/>
      <c r="H53" s="267"/>
      <c r="I53" s="267"/>
      <c r="J53" s="301"/>
      <c r="K53" s="299"/>
      <c r="L53" s="269"/>
      <c r="M53" s="264"/>
      <c r="N53" s="264"/>
      <c r="O53" s="242"/>
      <c r="P53" s="242"/>
      <c r="Q53" s="267"/>
      <c r="R53" s="267"/>
    </row>
    <row r="54" spans="1:18">
      <c r="A54" s="292"/>
      <c r="B54" s="295">
        <f>пр.хода!G36</f>
        <v>7</v>
      </c>
      <c r="C54" s="275" t="str">
        <f>VLOOKUP(B54,пр.взв.!B7:E70,2,FALSE)</f>
        <v>KLETSKOV Nikita</v>
      </c>
      <c r="D54" s="240" t="str">
        <f>VLOOKUP(B54,пр.взв.!B7:F118,3,FALSE)</f>
        <v>1986, msic</v>
      </c>
      <c r="E54" s="240" t="str">
        <f>VLOOKUP(B54,пр.взв.!B7:G118,4,FALSE)</f>
        <v>RUS-M</v>
      </c>
      <c r="F54" s="250" t="s">
        <v>98</v>
      </c>
      <c r="G54" s="306"/>
      <c r="H54" s="176"/>
      <c r="I54" s="262"/>
      <c r="J54" s="296">
        <v>8</v>
      </c>
      <c r="K54" s="295">
        <f>пр.хода!G70</f>
        <v>8</v>
      </c>
      <c r="L54" s="275" t="str">
        <f>VLOOKUP(K54,пр.взв.!B7:E70,2,FALSE)</f>
        <v>KURBONOV Farukh</v>
      </c>
      <c r="M54" s="240" t="str">
        <f>VLOOKUP(K54,пр.взв.!B7:F118,3,FALSE)</f>
        <v>1990, ms</v>
      </c>
      <c r="N54" s="240" t="str">
        <f>VLOOKUP(K54,пр.взв.!B7:G118,4,FALSE)</f>
        <v>TJK</v>
      </c>
      <c r="O54" s="250"/>
      <c r="P54" s="306"/>
      <c r="Q54" s="176"/>
      <c r="R54" s="262"/>
    </row>
    <row r="55" spans="1:18">
      <c r="A55" s="293"/>
      <c r="B55" s="291"/>
      <c r="C55" s="257"/>
      <c r="D55" s="250"/>
      <c r="E55" s="250"/>
      <c r="F55" s="250"/>
      <c r="G55" s="250"/>
      <c r="H55" s="176"/>
      <c r="I55" s="166"/>
      <c r="J55" s="297"/>
      <c r="K55" s="291"/>
      <c r="L55" s="257"/>
      <c r="M55" s="250"/>
      <c r="N55" s="250"/>
      <c r="O55" s="250"/>
      <c r="P55" s="250"/>
      <c r="Q55" s="176"/>
      <c r="R55" s="166"/>
    </row>
    <row r="56" spans="1:18">
      <c r="A56" s="293"/>
      <c r="B56" s="307">
        <f>пр.хода!G40</f>
        <v>0</v>
      </c>
      <c r="C56" s="308" t="e">
        <f>VLOOKUP(B56,пр.взв.!B7:E70,2,FALSE)</f>
        <v>#N/A</v>
      </c>
      <c r="D56" s="310" t="e">
        <f>VLOOKUP(B56,пр.взв.!B7:F120,3,FALSE)</f>
        <v>#N/A</v>
      </c>
      <c r="E56" s="310" t="e">
        <f>VLOOKUP(B56,пр.взв.!B7:G120,4,FALSE)</f>
        <v>#N/A</v>
      </c>
      <c r="F56" s="241"/>
      <c r="G56" s="241"/>
      <c r="H56" s="263"/>
      <c r="I56" s="263"/>
      <c r="J56" s="297"/>
      <c r="K56" s="291">
        <f>пр.хода!G74</f>
        <v>16</v>
      </c>
      <c r="L56" s="261" t="str">
        <f>VLOOKUP(K56,пр.взв.!B7:E70,2,FALSE)</f>
        <v>ZHARLYGASOV Bagdat</v>
      </c>
      <c r="M56" s="262" t="str">
        <f>VLOOKUP(K56,пр.взв.!B7:F120,3,FALSE)</f>
        <v>1990, msic</v>
      </c>
      <c r="N56" s="262" t="str">
        <f>VLOOKUP(K56,пр.взв.!B7:G120,4,FALSE)</f>
        <v>KAZ</v>
      </c>
      <c r="O56" s="241"/>
      <c r="P56" s="241"/>
      <c r="Q56" s="263"/>
      <c r="R56" s="263"/>
    </row>
    <row r="57" spans="1:18">
      <c r="A57" s="294"/>
      <c r="B57" s="307"/>
      <c r="C57" s="309"/>
      <c r="D57" s="311"/>
      <c r="E57" s="311"/>
      <c r="F57" s="238"/>
      <c r="G57" s="238"/>
      <c r="H57" s="251"/>
      <c r="I57" s="251"/>
      <c r="J57" s="298"/>
      <c r="K57" s="291"/>
      <c r="L57" s="257"/>
      <c r="M57" s="250"/>
      <c r="N57" s="250"/>
      <c r="O57" s="238"/>
      <c r="P57" s="238"/>
      <c r="Q57" s="251"/>
      <c r="R57" s="251"/>
    </row>
    <row r="59" spans="1:18" ht="16.5" thickBot="1">
      <c r="B59" s="62" t="s">
        <v>17</v>
      </c>
      <c r="C59" s="63" t="s">
        <v>24</v>
      </c>
      <c r="D59" s="64" t="s">
        <v>28</v>
      </c>
      <c r="E59" s="65"/>
      <c r="F59" s="62" t="str">
        <f>F3</f>
        <v>M</v>
      </c>
      <c r="G59" s="289" t="str">
        <f>G39</f>
        <v>68 kg</v>
      </c>
      <c r="H59" s="289"/>
      <c r="I59" s="65"/>
      <c r="J59" s="65"/>
      <c r="K59" s="62" t="s">
        <v>22</v>
      </c>
      <c r="L59" s="63" t="s">
        <v>24</v>
      </c>
      <c r="M59" s="64" t="s">
        <v>28</v>
      </c>
      <c r="N59" s="65"/>
      <c r="O59" s="62" t="str">
        <f>F59</f>
        <v>M</v>
      </c>
      <c r="P59" s="289" t="str">
        <f>P39</f>
        <v>68 kg</v>
      </c>
      <c r="Q59" s="289"/>
      <c r="R59" s="65"/>
    </row>
    <row r="60" spans="1:18" ht="12.75" customHeight="1">
      <c r="A60" s="279" t="s">
        <v>26</v>
      </c>
      <c r="B60" s="302" t="s">
        <v>0</v>
      </c>
      <c r="C60" s="283" t="s">
        <v>1</v>
      </c>
      <c r="D60" s="283" t="s">
        <v>2</v>
      </c>
      <c r="E60" s="283" t="s">
        <v>9</v>
      </c>
      <c r="F60" s="290" t="s">
        <v>10</v>
      </c>
      <c r="G60" s="285" t="s">
        <v>12</v>
      </c>
      <c r="H60" s="287" t="s">
        <v>13</v>
      </c>
      <c r="I60" s="270" t="s">
        <v>34</v>
      </c>
      <c r="J60" s="279" t="s">
        <v>26</v>
      </c>
      <c r="K60" s="304" t="s">
        <v>0</v>
      </c>
      <c r="L60" s="283" t="s">
        <v>1</v>
      </c>
      <c r="M60" s="283" t="s">
        <v>2</v>
      </c>
      <c r="N60" s="283" t="s">
        <v>9</v>
      </c>
      <c r="O60" s="290" t="s">
        <v>10</v>
      </c>
      <c r="P60" s="285" t="s">
        <v>12</v>
      </c>
      <c r="Q60" s="287" t="s">
        <v>13</v>
      </c>
      <c r="R60" s="270" t="s">
        <v>34</v>
      </c>
    </row>
    <row r="61" spans="1:18" ht="13.5" customHeight="1" thickBot="1">
      <c r="A61" s="280"/>
      <c r="B61" s="303" t="s">
        <v>0</v>
      </c>
      <c r="C61" s="284" t="s">
        <v>1</v>
      </c>
      <c r="D61" s="284" t="s">
        <v>2</v>
      </c>
      <c r="E61" s="284" t="s">
        <v>9</v>
      </c>
      <c r="F61" s="284" t="s">
        <v>10</v>
      </c>
      <c r="G61" s="286"/>
      <c r="H61" s="288"/>
      <c r="I61" s="271" t="s">
        <v>11</v>
      </c>
      <c r="J61" s="280"/>
      <c r="K61" s="305" t="s">
        <v>0</v>
      </c>
      <c r="L61" s="284" t="s">
        <v>1</v>
      </c>
      <c r="M61" s="284" t="s">
        <v>2</v>
      </c>
      <c r="N61" s="284" t="s">
        <v>9</v>
      </c>
      <c r="O61" s="284" t="s">
        <v>10</v>
      </c>
      <c r="P61" s="286"/>
      <c r="Q61" s="288"/>
      <c r="R61" s="271" t="s">
        <v>11</v>
      </c>
    </row>
    <row r="62" spans="1:18">
      <c r="A62" s="292">
        <v>9</v>
      </c>
      <c r="B62" s="295">
        <f>пр.хода!I14</f>
        <v>1</v>
      </c>
      <c r="C62" s="275" t="str">
        <f>VLOOKUP(B62,пр.взв.!B7:E70,2,FALSE)</f>
        <v>BALYKOV Vladimir</v>
      </c>
      <c r="D62" s="276" t="str">
        <f>VLOOKUP(B62,пр.взв.!B7:F126,3,FALSE)</f>
        <v>1991, ms</v>
      </c>
      <c r="E62" s="276" t="str">
        <f>VLOOKUP(B62,пр.взв.!B7:G126,4,FALSE)</f>
        <v>RUS</v>
      </c>
      <c r="F62" s="277"/>
      <c r="G62" s="278"/>
      <c r="H62" s="265"/>
      <c r="I62" s="266"/>
      <c r="J62" s="296">
        <v>11</v>
      </c>
      <c r="K62" s="295">
        <f>пр.хода!I48</f>
        <v>18</v>
      </c>
      <c r="L62" s="275" t="str">
        <f>VLOOKUP(K62,пр.взв.!B7:E70,2,FALSE)</f>
        <v>KHASANOF Mustafo</v>
      </c>
      <c r="M62" s="240" t="str">
        <f>VLOOKUP(K62,пр.взв.!B7:F126,3,FALSE)</f>
        <v>1986, ms</v>
      </c>
      <c r="N62" s="240" t="str">
        <f>VLOOKUP(K62,пр.взв.!B7:G126,4,FALSE)</f>
        <v>TJK</v>
      </c>
      <c r="O62" s="277"/>
      <c r="P62" s="278"/>
      <c r="Q62" s="265"/>
      <c r="R62" s="266"/>
    </row>
    <row r="63" spans="1:18">
      <c r="A63" s="293"/>
      <c r="B63" s="291"/>
      <c r="C63" s="257"/>
      <c r="D63" s="250"/>
      <c r="E63" s="250"/>
      <c r="F63" s="250"/>
      <c r="G63" s="250"/>
      <c r="H63" s="176"/>
      <c r="I63" s="166"/>
      <c r="J63" s="297"/>
      <c r="K63" s="291"/>
      <c r="L63" s="257"/>
      <c r="M63" s="250"/>
      <c r="N63" s="250"/>
      <c r="O63" s="250"/>
      <c r="P63" s="250"/>
      <c r="Q63" s="176"/>
      <c r="R63" s="166"/>
    </row>
    <row r="64" spans="1:18">
      <c r="A64" s="293"/>
      <c r="B64" s="291">
        <f>пр.хода!I22</f>
        <v>5</v>
      </c>
      <c r="C64" s="261" t="str">
        <f>VLOOKUP(B64,пр.взв.!B7:E70,2,FALSE)</f>
        <v>KLETSKOV Dmitriy</v>
      </c>
      <c r="D64" s="262" t="str">
        <f>VLOOKUP(B64,пр.взв.!B7:F128,3,FALSE)</f>
        <v>1986, msic</v>
      </c>
      <c r="E64" s="262" t="str">
        <f>VLOOKUP(B64,пр.взв.!B7:G128,4,FALSE)</f>
        <v>RUS-M</v>
      </c>
      <c r="F64" s="241"/>
      <c r="G64" s="241"/>
      <c r="H64" s="263"/>
      <c r="I64" s="263"/>
      <c r="J64" s="297"/>
      <c r="K64" s="291">
        <f>пр.хода!I56</f>
        <v>14</v>
      </c>
      <c r="L64" s="261" t="str">
        <f>VLOOKUP(K64,пр.взв.!B7:E70,2,FALSE)</f>
        <v>BAZYLEV Dzmitri</v>
      </c>
      <c r="M64" s="262" t="str">
        <f>VLOOKUP(K64,пр.взв.!B7:F128,3,FALSE)</f>
        <v>1978, dvms</v>
      </c>
      <c r="N64" s="262" t="str">
        <f>VLOOKUP(K64,пр.взв.!B7:G128,4,FALSE)</f>
        <v>BLR</v>
      </c>
      <c r="O64" s="241"/>
      <c r="P64" s="241"/>
      <c r="Q64" s="263"/>
      <c r="R64" s="263"/>
    </row>
    <row r="65" spans="1:18" ht="13.5" thickBot="1">
      <c r="A65" s="300"/>
      <c r="B65" s="299"/>
      <c r="C65" s="269"/>
      <c r="D65" s="264"/>
      <c r="E65" s="264"/>
      <c r="F65" s="242"/>
      <c r="G65" s="242"/>
      <c r="H65" s="267"/>
      <c r="I65" s="267"/>
      <c r="J65" s="301"/>
      <c r="K65" s="299"/>
      <c r="L65" s="269"/>
      <c r="M65" s="264"/>
      <c r="N65" s="264"/>
      <c r="O65" s="242"/>
      <c r="P65" s="242"/>
      <c r="Q65" s="267"/>
      <c r="R65" s="267"/>
    </row>
    <row r="66" spans="1:18">
      <c r="A66" s="292">
        <v>10</v>
      </c>
      <c r="B66" s="295">
        <f>пр.хода!I30</f>
        <v>11</v>
      </c>
      <c r="C66" s="275" t="str">
        <f>VLOOKUP(B66,пр.взв.!B7:E70,2,FALSE)</f>
        <v>OGARYSHEV Aleksey</v>
      </c>
      <c r="D66" s="240" t="str">
        <f>VLOOKUP(B66,пр.взв.!B7:F130,3,FALSE)</f>
        <v>1988, ms</v>
      </c>
      <c r="E66" s="240" t="str">
        <f>VLOOKUP(B66,пр.взв.!B7:G130,4,FALSE)</f>
        <v>RUS</v>
      </c>
      <c r="F66" s="277"/>
      <c r="G66" s="278"/>
      <c r="H66" s="265"/>
      <c r="I66" s="276"/>
      <c r="J66" s="296">
        <v>12</v>
      </c>
      <c r="K66" s="295">
        <f>пр.хода!I64</f>
        <v>12</v>
      </c>
      <c r="L66" s="275" t="str">
        <f>VLOOKUP(K66,пр.взв.!B7:E70,2,FALSE)</f>
        <v>TUTKHALIAN Vae</v>
      </c>
      <c r="M66" s="240" t="str">
        <f>VLOOKUP(K66,пр.взв.!B7:F130,3,FALSE)</f>
        <v>1991, ms</v>
      </c>
      <c r="N66" s="240" t="str">
        <f>VLOOKUP(K66,пр.взв.!B7:G130,4,FALSE)</f>
        <v>BLR</v>
      </c>
      <c r="O66" s="277"/>
      <c r="P66" s="278"/>
      <c r="Q66" s="265"/>
      <c r="R66" s="276"/>
    </row>
    <row r="67" spans="1:18">
      <c r="A67" s="293"/>
      <c r="B67" s="291"/>
      <c r="C67" s="257"/>
      <c r="D67" s="250"/>
      <c r="E67" s="250"/>
      <c r="F67" s="250"/>
      <c r="G67" s="250"/>
      <c r="H67" s="176"/>
      <c r="I67" s="166"/>
      <c r="J67" s="297"/>
      <c r="K67" s="291"/>
      <c r="L67" s="257"/>
      <c r="M67" s="250"/>
      <c r="N67" s="250"/>
      <c r="O67" s="250"/>
      <c r="P67" s="250"/>
      <c r="Q67" s="176"/>
      <c r="R67" s="166"/>
    </row>
    <row r="68" spans="1:18">
      <c r="A68" s="293"/>
      <c r="B68" s="291">
        <f>пр.хода!I38</f>
        <v>7</v>
      </c>
      <c r="C68" s="261" t="str">
        <f>VLOOKUP(B68,пр.взв.!B7:E70,2,FALSE)</f>
        <v>KLETSKOV Nikita</v>
      </c>
      <c r="D68" s="262" t="str">
        <f>VLOOKUP(B68,пр.взв.!B7:F132,3,FALSE)</f>
        <v>1986, msic</v>
      </c>
      <c r="E68" s="262" t="str">
        <f>VLOOKUP(B68,пр.взв.!B7:G132,4,FALSE)</f>
        <v>RUS-M</v>
      </c>
      <c r="F68" s="241"/>
      <c r="G68" s="241"/>
      <c r="H68" s="263"/>
      <c r="I68" s="263"/>
      <c r="J68" s="297"/>
      <c r="K68" s="291">
        <f>пр.хода!I72</f>
        <v>16</v>
      </c>
      <c r="L68" s="261" t="str">
        <f>VLOOKUP(K68,пр.взв.!B7:E70,2,FALSE)</f>
        <v>ZHARLYGASOV Bagdat</v>
      </c>
      <c r="M68" s="262" t="str">
        <f>VLOOKUP(K68,пр.взв.!B7:F132,3,FALSE)</f>
        <v>1990, msic</v>
      </c>
      <c r="N68" s="262" t="str">
        <f>VLOOKUP(K68,пр.взв.!B7:G132,4,FALSE)</f>
        <v>KAZ</v>
      </c>
      <c r="O68" s="241"/>
      <c r="P68" s="241"/>
      <c r="Q68" s="263"/>
      <c r="R68" s="263"/>
    </row>
    <row r="69" spans="1:18">
      <c r="A69" s="294"/>
      <c r="B69" s="291"/>
      <c r="C69" s="257"/>
      <c r="D69" s="250"/>
      <c r="E69" s="250"/>
      <c r="F69" s="238"/>
      <c r="G69" s="238"/>
      <c r="H69" s="251"/>
      <c r="I69" s="251"/>
      <c r="J69" s="298"/>
      <c r="K69" s="291"/>
      <c r="L69" s="257"/>
      <c r="M69" s="250"/>
      <c r="N69" s="250"/>
      <c r="O69" s="238"/>
      <c r="P69" s="238"/>
      <c r="Q69" s="251"/>
      <c r="R69" s="251"/>
    </row>
    <row r="71" spans="1:18" ht="16.5" thickBot="1">
      <c r="B71" s="62" t="s">
        <v>17</v>
      </c>
      <c r="C71" s="128" t="s">
        <v>44</v>
      </c>
      <c r="D71" s="128"/>
      <c r="E71" s="128"/>
      <c r="F71" s="62" t="str">
        <f>F59</f>
        <v>M</v>
      </c>
      <c r="G71" s="289" t="str">
        <f>G59</f>
        <v>68 kg</v>
      </c>
      <c r="H71" s="289"/>
      <c r="I71" s="128"/>
      <c r="J71" s="66"/>
      <c r="K71" s="62" t="s">
        <v>22</v>
      </c>
      <c r="L71" s="128" t="s">
        <v>44</v>
      </c>
      <c r="M71" s="128"/>
      <c r="N71" s="128"/>
      <c r="O71" s="62" t="str">
        <f>F59</f>
        <v>M</v>
      </c>
      <c r="P71" s="289" t="str">
        <f>P59</f>
        <v>68 kg</v>
      </c>
      <c r="Q71" s="289"/>
      <c r="R71" s="128"/>
    </row>
    <row r="72" spans="1:18" ht="12.75" customHeight="1">
      <c r="A72" s="279" t="s">
        <v>26</v>
      </c>
      <c r="B72" s="281" t="s">
        <v>0</v>
      </c>
      <c r="C72" s="283" t="s">
        <v>1</v>
      </c>
      <c r="D72" s="283" t="s">
        <v>2</v>
      </c>
      <c r="E72" s="283" t="s">
        <v>9</v>
      </c>
      <c r="F72" s="290" t="s">
        <v>10</v>
      </c>
      <c r="G72" s="285" t="s">
        <v>12</v>
      </c>
      <c r="H72" s="287" t="s">
        <v>13</v>
      </c>
      <c r="I72" s="270" t="s">
        <v>34</v>
      </c>
      <c r="J72" s="279" t="s">
        <v>26</v>
      </c>
      <c r="K72" s="281" t="s">
        <v>0</v>
      </c>
      <c r="L72" s="283" t="s">
        <v>1</v>
      </c>
      <c r="M72" s="283" t="s">
        <v>2</v>
      </c>
      <c r="N72" s="283" t="s">
        <v>9</v>
      </c>
      <c r="O72" s="290" t="s">
        <v>10</v>
      </c>
      <c r="P72" s="285" t="s">
        <v>12</v>
      </c>
      <c r="Q72" s="287" t="s">
        <v>13</v>
      </c>
      <c r="R72" s="270" t="s">
        <v>34</v>
      </c>
    </row>
    <row r="73" spans="1:18" ht="13.5" customHeight="1" thickBot="1">
      <c r="A73" s="280"/>
      <c r="B73" s="282" t="s">
        <v>0</v>
      </c>
      <c r="C73" s="284" t="s">
        <v>1</v>
      </c>
      <c r="D73" s="284" t="s">
        <v>2</v>
      </c>
      <c r="E73" s="284" t="s">
        <v>9</v>
      </c>
      <c r="F73" s="284" t="s">
        <v>10</v>
      </c>
      <c r="G73" s="286"/>
      <c r="H73" s="288"/>
      <c r="I73" s="271" t="s">
        <v>11</v>
      </c>
      <c r="J73" s="280"/>
      <c r="K73" s="282" t="s">
        <v>0</v>
      </c>
      <c r="L73" s="284" t="s">
        <v>1</v>
      </c>
      <c r="M73" s="284" t="s">
        <v>2</v>
      </c>
      <c r="N73" s="284" t="s">
        <v>9</v>
      </c>
      <c r="O73" s="284" t="s">
        <v>10</v>
      </c>
      <c r="P73" s="286"/>
      <c r="Q73" s="288"/>
      <c r="R73" s="271" t="s">
        <v>11</v>
      </c>
    </row>
    <row r="74" spans="1:18">
      <c r="A74" s="272">
        <v>13</v>
      </c>
      <c r="B74" s="254">
        <f>пр.хода!K18</f>
        <v>1</v>
      </c>
      <c r="C74" s="275" t="str">
        <f>VLOOKUP(B74,пр.взв.!B7:E70,2,FALSE)</f>
        <v>BALYKOV Vladimir</v>
      </c>
      <c r="D74" s="240" t="str">
        <f>VLOOKUP(B74,пр.взв.!B7:F138,3,FALSE)</f>
        <v>1991, ms</v>
      </c>
      <c r="E74" s="240" t="str">
        <f>VLOOKUP(B74,пр.взв.!B7:G138,4,FALSE)</f>
        <v>RUS</v>
      </c>
      <c r="F74" s="238"/>
      <c r="G74" s="249"/>
      <c r="H74" s="258"/>
      <c r="I74" s="251"/>
      <c r="J74" s="272">
        <v>14</v>
      </c>
      <c r="K74" s="254">
        <v>14</v>
      </c>
      <c r="L74" s="275" t="str">
        <f>VLOOKUP(K74,пр.взв.!B7:E70,2,FALSE)</f>
        <v>BAZYLEV Dzmitri</v>
      </c>
      <c r="M74" s="240" t="str">
        <f>VLOOKUP(K74,пр.взв.!B7:F138,3,FALSE)</f>
        <v>1978, dvms</v>
      </c>
      <c r="N74" s="240" t="str">
        <f>VLOOKUP(K74,пр.взв.!B7:G138,4,FALSE)</f>
        <v>BLR</v>
      </c>
      <c r="O74" s="238"/>
      <c r="P74" s="249"/>
      <c r="Q74" s="258"/>
      <c r="R74" s="251"/>
    </row>
    <row r="75" spans="1:18">
      <c r="A75" s="252"/>
      <c r="B75" s="255"/>
      <c r="C75" s="257"/>
      <c r="D75" s="250"/>
      <c r="E75" s="250"/>
      <c r="F75" s="250"/>
      <c r="G75" s="250"/>
      <c r="H75" s="176"/>
      <c r="I75" s="166"/>
      <c r="J75" s="252"/>
      <c r="K75" s="255"/>
      <c r="L75" s="257"/>
      <c r="M75" s="250"/>
      <c r="N75" s="250"/>
      <c r="O75" s="250"/>
      <c r="P75" s="250"/>
      <c r="Q75" s="176"/>
      <c r="R75" s="166"/>
    </row>
    <row r="76" spans="1:18">
      <c r="A76" s="252"/>
      <c r="B76" s="259">
        <f>пр.хода!K34</f>
        <v>7</v>
      </c>
      <c r="C76" s="261" t="str">
        <f>VLOOKUP(B76,пр.взв.!B7:E70,2,FALSE)</f>
        <v>KLETSKOV Nikita</v>
      </c>
      <c r="D76" s="262" t="str">
        <f>VLOOKUP(B76,пр.взв.!B7:F140,3,FALSE)</f>
        <v>1986, msic</v>
      </c>
      <c r="E76" s="262" t="str">
        <f>VLOOKUP(B76,пр.взв.!B7:G140,4,FALSE)</f>
        <v>RUS-M</v>
      </c>
      <c r="F76" s="241"/>
      <c r="G76" s="241"/>
      <c r="H76" s="263"/>
      <c r="I76" s="263"/>
      <c r="J76" s="252"/>
      <c r="K76" s="259">
        <v>16</v>
      </c>
      <c r="L76" s="261" t="str">
        <f>VLOOKUP(K76,пр.взв.!B7:E70,2,FALSE)</f>
        <v>ZHARLYGASOV Bagdat</v>
      </c>
      <c r="M76" s="262" t="str">
        <f>VLOOKUP(K76,пр.взв.!B7:F140,3,FALSE)</f>
        <v>1990, msic</v>
      </c>
      <c r="N76" s="262" t="str">
        <f>VLOOKUP(K76,пр.взв.!B7:G140,4,FALSE)</f>
        <v>KAZ</v>
      </c>
      <c r="O76" s="241"/>
      <c r="P76" s="241"/>
      <c r="Q76" s="263"/>
      <c r="R76" s="263"/>
    </row>
    <row r="77" spans="1:18">
      <c r="A77" s="253"/>
      <c r="B77" s="260"/>
      <c r="C77" s="257"/>
      <c r="D77" s="250"/>
      <c r="E77" s="250"/>
      <c r="F77" s="238"/>
      <c r="G77" s="238"/>
      <c r="H77" s="251"/>
      <c r="I77" s="251"/>
      <c r="J77" s="253"/>
      <c r="K77" s="260"/>
      <c r="L77" s="257"/>
      <c r="M77" s="250"/>
      <c r="N77" s="250"/>
      <c r="O77" s="238"/>
      <c r="P77" s="238"/>
      <c r="Q77" s="251"/>
      <c r="R77" s="251"/>
    </row>
    <row r="79" spans="1:18" ht="15">
      <c r="A79" s="129" t="s">
        <v>43</v>
      </c>
      <c r="B79" s="129"/>
      <c r="C79" s="129"/>
      <c r="D79" s="129"/>
      <c r="E79" s="129"/>
      <c r="F79" s="129"/>
      <c r="G79" s="129"/>
      <c r="H79" s="129"/>
      <c r="I79" s="129"/>
      <c r="J79" s="129" t="s">
        <v>43</v>
      </c>
      <c r="K79" s="129"/>
      <c r="L79" s="129"/>
      <c r="M79" s="129"/>
      <c r="N79" s="129"/>
      <c r="O79" s="129"/>
      <c r="P79" s="129"/>
      <c r="Q79" s="129"/>
      <c r="R79" s="129"/>
    </row>
    <row r="80" spans="1:18" ht="18.75" customHeight="1" thickBot="1">
      <c r="B80" s="62" t="s">
        <v>17</v>
      </c>
      <c r="F80" s="62" t="str">
        <f>F71</f>
        <v>M</v>
      </c>
      <c r="G80" s="289" t="str">
        <f>G71</f>
        <v>68 kg</v>
      </c>
      <c r="H80" s="289"/>
      <c r="K80" s="62" t="s">
        <v>22</v>
      </c>
      <c r="O80" s="62" t="str">
        <f>O71</f>
        <v>M</v>
      </c>
      <c r="P80" s="289" t="str">
        <f>P71</f>
        <v>68 kg</v>
      </c>
      <c r="Q80" s="289"/>
    </row>
    <row r="81" spans="1:18" ht="12.75" customHeight="1">
      <c r="A81" s="279" t="s">
        <v>26</v>
      </c>
      <c r="B81" s="281" t="s">
        <v>0</v>
      </c>
      <c r="C81" s="283" t="s">
        <v>1</v>
      </c>
      <c r="D81" s="283" t="s">
        <v>2</v>
      </c>
      <c r="E81" s="283" t="s">
        <v>9</v>
      </c>
      <c r="F81" s="290" t="s">
        <v>10</v>
      </c>
      <c r="G81" s="285" t="s">
        <v>12</v>
      </c>
      <c r="H81" s="287" t="s">
        <v>13</v>
      </c>
      <c r="I81" s="270" t="s">
        <v>34</v>
      </c>
      <c r="J81" s="279" t="s">
        <v>26</v>
      </c>
      <c r="K81" s="281" t="s">
        <v>0</v>
      </c>
      <c r="L81" s="283" t="s">
        <v>1</v>
      </c>
      <c r="M81" s="283" t="s">
        <v>2</v>
      </c>
      <c r="N81" s="283" t="s">
        <v>9</v>
      </c>
      <c r="O81" s="290" t="s">
        <v>10</v>
      </c>
      <c r="P81" s="285" t="s">
        <v>12</v>
      </c>
      <c r="Q81" s="287" t="s">
        <v>13</v>
      </c>
      <c r="R81" s="270" t="s">
        <v>34</v>
      </c>
    </row>
    <row r="82" spans="1:18" ht="13.5" customHeight="1" thickBot="1">
      <c r="A82" s="280"/>
      <c r="B82" s="282" t="s">
        <v>0</v>
      </c>
      <c r="C82" s="284" t="s">
        <v>1</v>
      </c>
      <c r="D82" s="284" t="s">
        <v>2</v>
      </c>
      <c r="E82" s="284" t="s">
        <v>9</v>
      </c>
      <c r="F82" s="284" t="s">
        <v>10</v>
      </c>
      <c r="G82" s="286"/>
      <c r="H82" s="288"/>
      <c r="I82" s="271" t="s">
        <v>11</v>
      </c>
      <c r="J82" s="280"/>
      <c r="K82" s="282" t="s">
        <v>0</v>
      </c>
      <c r="L82" s="284" t="s">
        <v>1</v>
      </c>
      <c r="M82" s="284" t="s">
        <v>2</v>
      </c>
      <c r="N82" s="284" t="s">
        <v>9</v>
      </c>
      <c r="O82" s="284" t="s">
        <v>10</v>
      </c>
      <c r="P82" s="286"/>
      <c r="Q82" s="288"/>
      <c r="R82" s="271" t="s">
        <v>11</v>
      </c>
    </row>
    <row r="83" spans="1:18">
      <c r="A83" s="272">
        <v>15</v>
      </c>
      <c r="B83" s="274">
        <v>5</v>
      </c>
      <c r="C83" s="275" t="str">
        <f>VLOOKUP(B83,пр.взв.!B1:E79,2,FALSE)</f>
        <v>KLETSKOV Dmitriy</v>
      </c>
      <c r="D83" s="276" t="str">
        <f>VLOOKUP(B83,пр.взв.!B1:F147,3,FALSE)</f>
        <v>1986, msic</v>
      </c>
      <c r="E83" s="276" t="str">
        <f>VLOOKUP(B83,пр.взв.!B1:G147,4,FALSE)</f>
        <v>RUS-M</v>
      </c>
      <c r="F83" s="277"/>
      <c r="G83" s="278"/>
      <c r="H83" s="265"/>
      <c r="I83" s="266"/>
      <c r="J83" s="272">
        <v>16</v>
      </c>
      <c r="K83" s="274">
        <v>18</v>
      </c>
      <c r="L83" s="275" t="str">
        <f>VLOOKUP(K83,пр.взв.!B1:E79,2,FALSE)</f>
        <v>KHASANOF Mustafo</v>
      </c>
      <c r="M83" s="276" t="str">
        <f>VLOOKUP(K83,пр.взв.!B1:F147,3,FALSE)</f>
        <v>1986, ms</v>
      </c>
      <c r="N83" s="276" t="str">
        <f>VLOOKUP(K83,пр.взв.!B1:G147,4,FALSE)</f>
        <v>TJK</v>
      </c>
      <c r="O83" s="277"/>
      <c r="P83" s="278"/>
      <c r="Q83" s="265"/>
      <c r="R83" s="266"/>
    </row>
    <row r="84" spans="1:18">
      <c r="A84" s="252"/>
      <c r="B84" s="255"/>
      <c r="C84" s="257"/>
      <c r="D84" s="250"/>
      <c r="E84" s="250"/>
      <c r="F84" s="250"/>
      <c r="G84" s="250"/>
      <c r="H84" s="176"/>
      <c r="I84" s="166"/>
      <c r="J84" s="252"/>
      <c r="K84" s="255"/>
      <c r="L84" s="257"/>
      <c r="M84" s="250"/>
      <c r="N84" s="250"/>
      <c r="O84" s="250"/>
      <c r="P84" s="250"/>
      <c r="Q84" s="176"/>
      <c r="R84" s="166"/>
    </row>
    <row r="85" spans="1:18">
      <c r="A85" s="252"/>
      <c r="B85" s="259">
        <v>11</v>
      </c>
      <c r="C85" s="261" t="str">
        <f>VLOOKUP(B85,пр.взв.!B1:E79,2,FALSE)</f>
        <v>OGARYSHEV Aleksey</v>
      </c>
      <c r="D85" s="262" t="str">
        <f>VLOOKUP(B85,пр.взв.!B1:F149,3,FALSE)</f>
        <v>1988, ms</v>
      </c>
      <c r="E85" s="262" t="str">
        <f>VLOOKUP(B85,пр.взв.!B1:G149,4,FALSE)</f>
        <v>RUS</v>
      </c>
      <c r="F85" s="241"/>
      <c r="G85" s="241"/>
      <c r="H85" s="263"/>
      <c r="I85" s="263"/>
      <c r="J85" s="252"/>
      <c r="K85" s="259">
        <v>12</v>
      </c>
      <c r="L85" s="261" t="str">
        <f>VLOOKUP(K85,пр.взв.!B1:E79,2,FALSE)</f>
        <v>TUTKHALIAN Vae</v>
      </c>
      <c r="M85" s="262" t="str">
        <f>VLOOKUP(K85,пр.взв.!B1:F149,3,FALSE)</f>
        <v>1991, ms</v>
      </c>
      <c r="N85" s="262" t="str">
        <f>VLOOKUP(K85,пр.взв.!B1:G149,4,FALSE)</f>
        <v>BLR</v>
      </c>
      <c r="O85" s="241"/>
      <c r="P85" s="241"/>
      <c r="Q85" s="263"/>
      <c r="R85" s="263"/>
    </row>
    <row r="86" spans="1:18" ht="13.5" thickBot="1">
      <c r="A86" s="273"/>
      <c r="B86" s="268"/>
      <c r="C86" s="269"/>
      <c r="D86" s="264"/>
      <c r="E86" s="264"/>
      <c r="F86" s="242"/>
      <c r="G86" s="242"/>
      <c r="H86" s="267"/>
      <c r="I86" s="267"/>
      <c r="J86" s="273"/>
      <c r="K86" s="268"/>
      <c r="L86" s="269"/>
      <c r="M86" s="264"/>
      <c r="N86" s="264"/>
      <c r="O86" s="242"/>
      <c r="P86" s="242"/>
      <c r="Q86" s="267"/>
      <c r="R86" s="267"/>
    </row>
    <row r="87" spans="1:18">
      <c r="A87" s="252">
        <v>2</v>
      </c>
      <c r="B87" s="254">
        <f>пр.хода!J75</f>
        <v>0</v>
      </c>
      <c r="C87" s="256" t="e">
        <f>VLOOKUP(B87,пр.взв.!B2:E83,2,FALSE)</f>
        <v>#N/A</v>
      </c>
      <c r="D87" s="240" t="e">
        <f>VLOOKUP(B87,пр.взв.!B2:F151,3,FALSE)</f>
        <v>#N/A</v>
      </c>
      <c r="E87" s="240" t="e">
        <f>VLOOKUP(B87,пр.взв.!B2:G151,4,FALSE)</f>
        <v>#N/A</v>
      </c>
      <c r="F87" s="238"/>
      <c r="G87" s="249"/>
      <c r="H87" s="258"/>
      <c r="I87" s="251"/>
      <c r="J87" s="252">
        <v>4</v>
      </c>
      <c r="K87" s="254">
        <f>пр.хода!L77</f>
        <v>0</v>
      </c>
      <c r="L87" s="256" t="e">
        <f>VLOOKUP(K87,пр.взв.!B20:E83,2,FALSE)</f>
        <v>#N/A</v>
      </c>
      <c r="M87" s="240" t="e">
        <f>VLOOKUP(K87,пр.взв.!B20:F151,3,FALSE)</f>
        <v>#N/A</v>
      </c>
      <c r="N87" s="240" t="e">
        <f>VLOOKUP(K87,пр.взв.!B20:G151,4,FALSE)</f>
        <v>#N/A</v>
      </c>
      <c r="O87" s="238"/>
      <c r="P87" s="249"/>
      <c r="Q87" s="258"/>
      <c r="R87" s="251"/>
    </row>
    <row r="88" spans="1:18">
      <c r="A88" s="252"/>
      <c r="B88" s="255"/>
      <c r="C88" s="257"/>
      <c r="D88" s="250"/>
      <c r="E88" s="250"/>
      <c r="F88" s="250"/>
      <c r="G88" s="250"/>
      <c r="H88" s="176"/>
      <c r="I88" s="166"/>
      <c r="J88" s="252"/>
      <c r="K88" s="255"/>
      <c r="L88" s="257"/>
      <c r="M88" s="250"/>
      <c r="N88" s="250"/>
      <c r="O88" s="250"/>
      <c r="P88" s="250"/>
      <c r="Q88" s="176"/>
      <c r="R88" s="166"/>
    </row>
    <row r="89" spans="1:18">
      <c r="A89" s="252"/>
      <c r="B89" s="259">
        <f>пр.хода!J79</f>
        <v>0</v>
      </c>
      <c r="C89" s="261" t="e">
        <f>VLOOKUP(B89,пр.взв.!B2:E83,2,FALSE)</f>
        <v>#N/A</v>
      </c>
      <c r="D89" s="262" t="e">
        <f>VLOOKUP(B89,пр.взв.!B2:F153,3,FALSE)</f>
        <v>#N/A</v>
      </c>
      <c r="E89" s="262" t="e">
        <f>VLOOKUP(B89,пр.взв.!B2:G153,4,FALSE)</f>
        <v>#N/A</v>
      </c>
      <c r="F89" s="241"/>
      <c r="G89" s="241"/>
      <c r="H89" s="263"/>
      <c r="I89" s="263"/>
      <c r="J89" s="252"/>
      <c r="K89" s="259">
        <f>пр.хода!L81</f>
        <v>0</v>
      </c>
      <c r="L89" s="261" t="e">
        <f>VLOOKUP(K89,пр.взв.!B2:E83,2,FALSE)</f>
        <v>#N/A</v>
      </c>
      <c r="M89" s="262" t="e">
        <f>VLOOKUP(K89,пр.взв.!B2:F153,3,FALSE)</f>
        <v>#N/A</v>
      </c>
      <c r="N89" s="262" t="e">
        <f>VLOOKUP(K89,пр.взв.!B2:G153,4,FALSE)</f>
        <v>#N/A</v>
      </c>
      <c r="O89" s="241"/>
      <c r="P89" s="241"/>
      <c r="Q89" s="263"/>
      <c r="R89" s="263"/>
    </row>
    <row r="90" spans="1:18">
      <c r="A90" s="253"/>
      <c r="B90" s="260"/>
      <c r="C90" s="257"/>
      <c r="D90" s="250"/>
      <c r="E90" s="250"/>
      <c r="F90" s="238"/>
      <c r="G90" s="238"/>
      <c r="H90" s="251"/>
      <c r="I90" s="251"/>
      <c r="J90" s="253"/>
      <c r="K90" s="260"/>
      <c r="L90" s="257"/>
      <c r="M90" s="250"/>
      <c r="N90" s="250"/>
      <c r="O90" s="238"/>
      <c r="P90" s="238"/>
      <c r="Q90" s="251"/>
      <c r="R90" s="251"/>
    </row>
  </sheetData>
  <mergeCells count="682">
    <mergeCell ref="B1:I1"/>
    <mergeCell ref="K1:R1"/>
    <mergeCell ref="B2:I2"/>
    <mergeCell ref="K2:R2"/>
    <mergeCell ref="E4:E5"/>
    <mergeCell ref="F4:F5"/>
    <mergeCell ref="G4:G5"/>
    <mergeCell ref="H4:H5"/>
    <mergeCell ref="M4:M5"/>
    <mergeCell ref="N4:N5"/>
    <mergeCell ref="G3:H3"/>
    <mergeCell ref="P3:Q3"/>
    <mergeCell ref="C4:C5"/>
    <mergeCell ref="D4:D5"/>
    <mergeCell ref="R4:R5"/>
    <mergeCell ref="G6:G7"/>
    <mergeCell ref="H6:H7"/>
    <mergeCell ref="O4:O5"/>
    <mergeCell ref="P4:P5"/>
    <mergeCell ref="I4:I5"/>
    <mergeCell ref="J4:J5"/>
    <mergeCell ref="K4:K5"/>
    <mergeCell ref="L4:L5"/>
    <mergeCell ref="Q4:Q5"/>
    <mergeCell ref="N6:N7"/>
    <mergeCell ref="O6:O7"/>
    <mergeCell ref="P6:P7"/>
    <mergeCell ref="A4:A5"/>
    <mergeCell ref="B4:B5"/>
    <mergeCell ref="N8:N9"/>
    <mergeCell ref="O8:O9"/>
    <mergeCell ref="P8:P9"/>
    <mergeCell ref="Q6:Q7"/>
    <mergeCell ref="R6:R7"/>
    <mergeCell ref="Q8:Q9"/>
    <mergeCell ref="R8:R9"/>
    <mergeCell ref="K8:K9"/>
    <mergeCell ref="L8:L9"/>
    <mergeCell ref="A6:A9"/>
    <mergeCell ref="B6:B7"/>
    <mergeCell ref="C6:C7"/>
    <mergeCell ref="D6:D7"/>
    <mergeCell ref="E6:E7"/>
    <mergeCell ref="F6:F7"/>
    <mergeCell ref="H8:H9"/>
    <mergeCell ref="I8:I9"/>
    <mergeCell ref="M6:M7"/>
    <mergeCell ref="I6:I7"/>
    <mergeCell ref="J6:J9"/>
    <mergeCell ref="K6:K7"/>
    <mergeCell ref="L6:L7"/>
    <mergeCell ref="A10:A13"/>
    <mergeCell ref="B10:B11"/>
    <mergeCell ref="C10:C11"/>
    <mergeCell ref="D10:D11"/>
    <mergeCell ref="E10:E11"/>
    <mergeCell ref="F10:F11"/>
    <mergeCell ref="F8:F9"/>
    <mergeCell ref="G8:G9"/>
    <mergeCell ref="M8:M9"/>
    <mergeCell ref="I10:I11"/>
    <mergeCell ref="J10:J13"/>
    <mergeCell ref="K10:K11"/>
    <mergeCell ref="L10:L11"/>
    <mergeCell ref="B8:B9"/>
    <mergeCell ref="C8:C9"/>
    <mergeCell ref="D8:D9"/>
    <mergeCell ref="E8:E9"/>
    <mergeCell ref="Q10:Q11"/>
    <mergeCell ref="R10:R11"/>
    <mergeCell ref="B12:B13"/>
    <mergeCell ref="C12:C13"/>
    <mergeCell ref="D12:D13"/>
    <mergeCell ref="E12:E13"/>
    <mergeCell ref="F12:F13"/>
    <mergeCell ref="G12:G13"/>
    <mergeCell ref="G10:G11"/>
    <mergeCell ref="H10:H11"/>
    <mergeCell ref="H12:H13"/>
    <mergeCell ref="I12:I13"/>
    <mergeCell ref="Q12:Q13"/>
    <mergeCell ref="R12:R13"/>
    <mergeCell ref="P12:P13"/>
    <mergeCell ref="O12:O13"/>
    <mergeCell ref="N12:N13"/>
    <mergeCell ref="M12:M13"/>
    <mergeCell ref="L12:L13"/>
    <mergeCell ref="K12:K13"/>
    <mergeCell ref="O10:O11"/>
    <mergeCell ref="N10:N11"/>
    <mergeCell ref="M10:M11"/>
    <mergeCell ref="P10:P11"/>
    <mergeCell ref="I14:I15"/>
    <mergeCell ref="J14:J17"/>
    <mergeCell ref="K14:K15"/>
    <mergeCell ref="L14:L15"/>
    <mergeCell ref="F16:F17"/>
    <mergeCell ref="G16:G17"/>
    <mergeCell ref="G14:G15"/>
    <mergeCell ref="H14:H15"/>
    <mergeCell ref="H16:H17"/>
    <mergeCell ref="I16:I17"/>
    <mergeCell ref="A18:A21"/>
    <mergeCell ref="B18:B19"/>
    <mergeCell ref="C18:C19"/>
    <mergeCell ref="D18:D19"/>
    <mergeCell ref="E18:E19"/>
    <mergeCell ref="F18:F19"/>
    <mergeCell ref="Q14:Q15"/>
    <mergeCell ref="R14:R15"/>
    <mergeCell ref="Q16:Q17"/>
    <mergeCell ref="R16:R17"/>
    <mergeCell ref="A14:A17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M14:M15"/>
    <mergeCell ref="N14:N15"/>
    <mergeCell ref="O14:O15"/>
    <mergeCell ref="P14:P15"/>
    <mergeCell ref="B20:B21"/>
    <mergeCell ref="C20:C21"/>
    <mergeCell ref="D20:D21"/>
    <mergeCell ref="E20:E21"/>
    <mergeCell ref="F20:F21"/>
    <mergeCell ref="G18:G19"/>
    <mergeCell ref="H18:H19"/>
    <mergeCell ref="G20:G21"/>
    <mergeCell ref="H20:H21"/>
    <mergeCell ref="R22:R23"/>
    <mergeCell ref="R24:R25"/>
    <mergeCell ref="F22:F23"/>
    <mergeCell ref="G22:G23"/>
    <mergeCell ref="H22:H23"/>
    <mergeCell ref="I20:I21"/>
    <mergeCell ref="P18:P19"/>
    <mergeCell ref="I18:I19"/>
    <mergeCell ref="J18:J21"/>
    <mergeCell ref="K18:K19"/>
    <mergeCell ref="L18:L19"/>
    <mergeCell ref="P20:P21"/>
    <mergeCell ref="Q18:Q19"/>
    <mergeCell ref="R18:R19"/>
    <mergeCell ref="R20:R21"/>
    <mergeCell ref="Q20:Q21"/>
    <mergeCell ref="O20:O21"/>
    <mergeCell ref="N20:N21"/>
    <mergeCell ref="M20:M21"/>
    <mergeCell ref="L20:L21"/>
    <mergeCell ref="K20:K21"/>
    <mergeCell ref="G24:G25"/>
    <mergeCell ref="H24:H25"/>
    <mergeCell ref="I24:I25"/>
    <mergeCell ref="J22:J25"/>
    <mergeCell ref="K22:K23"/>
    <mergeCell ref="L22:L23"/>
    <mergeCell ref="M22:M23"/>
    <mergeCell ref="Q22:Q23"/>
    <mergeCell ref="K24:K25"/>
    <mergeCell ref="L24:L25"/>
    <mergeCell ref="M24:M25"/>
    <mergeCell ref="A22:A25"/>
    <mergeCell ref="B22:B23"/>
    <mergeCell ref="C22:C23"/>
    <mergeCell ref="D22:D23"/>
    <mergeCell ref="E22:E23"/>
    <mergeCell ref="N22:N23"/>
    <mergeCell ref="O22:O23"/>
    <mergeCell ref="P22:P23"/>
    <mergeCell ref="N24:N25"/>
    <mergeCell ref="O24:O25"/>
    <mergeCell ref="P24:P25"/>
    <mergeCell ref="Q24:Q25"/>
    <mergeCell ref="I22:I23"/>
    <mergeCell ref="B24:B25"/>
    <mergeCell ref="C24:C25"/>
    <mergeCell ref="D24:D25"/>
    <mergeCell ref="E24:E25"/>
    <mergeCell ref="F24:F25"/>
    <mergeCell ref="G28:G29"/>
    <mergeCell ref="H28:H29"/>
    <mergeCell ref="I28:I29"/>
    <mergeCell ref="E26:E27"/>
    <mergeCell ref="F26:F27"/>
    <mergeCell ref="G26:G27"/>
    <mergeCell ref="H26:H27"/>
    <mergeCell ref="G32:G33"/>
    <mergeCell ref="H32:H33"/>
    <mergeCell ref="I32:I33"/>
    <mergeCell ref="E30:E31"/>
    <mergeCell ref="F30:F31"/>
    <mergeCell ref="G30:G31"/>
    <mergeCell ref="H30:H31"/>
    <mergeCell ref="A26:A29"/>
    <mergeCell ref="B26:B27"/>
    <mergeCell ref="C26:C27"/>
    <mergeCell ref="D26:D27"/>
    <mergeCell ref="B30:B31"/>
    <mergeCell ref="C30:C31"/>
    <mergeCell ref="D30:D31"/>
    <mergeCell ref="I26:I27"/>
    <mergeCell ref="B28:B29"/>
    <mergeCell ref="C28:C29"/>
    <mergeCell ref="D28:D29"/>
    <mergeCell ref="E28:E29"/>
    <mergeCell ref="F28:F29"/>
    <mergeCell ref="A34:A37"/>
    <mergeCell ref="B34:B35"/>
    <mergeCell ref="C34:C35"/>
    <mergeCell ref="D34:D35"/>
    <mergeCell ref="I30:I31"/>
    <mergeCell ref="B32:B33"/>
    <mergeCell ref="C32:C33"/>
    <mergeCell ref="D32:D33"/>
    <mergeCell ref="E32:E33"/>
    <mergeCell ref="F32:F33"/>
    <mergeCell ref="G36:G37"/>
    <mergeCell ref="H36:H37"/>
    <mergeCell ref="I36:I37"/>
    <mergeCell ref="E34:E35"/>
    <mergeCell ref="F34:F35"/>
    <mergeCell ref="G34:G35"/>
    <mergeCell ref="H34:H35"/>
    <mergeCell ref="I34:I35"/>
    <mergeCell ref="B36:B37"/>
    <mergeCell ref="C36:C37"/>
    <mergeCell ref="D36:D37"/>
    <mergeCell ref="E36:E37"/>
    <mergeCell ref="F36:F37"/>
    <mergeCell ref="A30:A33"/>
    <mergeCell ref="J42:J45"/>
    <mergeCell ref="K42:K43"/>
    <mergeCell ref="K44:K45"/>
    <mergeCell ref="N32:N33"/>
    <mergeCell ref="M40:M41"/>
    <mergeCell ref="N40:N41"/>
    <mergeCell ref="O40:O41"/>
    <mergeCell ref="K34:K35"/>
    <mergeCell ref="L34:L35"/>
    <mergeCell ref="N34:N35"/>
    <mergeCell ref="O34:O35"/>
    <mergeCell ref="N44:N45"/>
    <mergeCell ref="K32:K33"/>
    <mergeCell ref="O36:O37"/>
    <mergeCell ref="K36:K37"/>
    <mergeCell ref="O32:O33"/>
    <mergeCell ref="P34:P35"/>
    <mergeCell ref="Q34:Q35"/>
    <mergeCell ref="L36:L37"/>
    <mergeCell ref="M36:M37"/>
    <mergeCell ref="M34:M35"/>
    <mergeCell ref="P40:P41"/>
    <mergeCell ref="Q40:Q41"/>
    <mergeCell ref="M42:M43"/>
    <mergeCell ref="M44:M45"/>
    <mergeCell ref="L42:L43"/>
    <mergeCell ref="L44:L45"/>
    <mergeCell ref="O44:O45"/>
    <mergeCell ref="P44:P45"/>
    <mergeCell ref="Q44:Q45"/>
    <mergeCell ref="N42:N43"/>
    <mergeCell ref="O42:O43"/>
    <mergeCell ref="P36:P37"/>
    <mergeCell ref="Q36:Q37"/>
    <mergeCell ref="J26:J29"/>
    <mergeCell ref="R26:R27"/>
    <mergeCell ref="R28:R29"/>
    <mergeCell ref="Q28:Q29"/>
    <mergeCell ref="K28:K29"/>
    <mergeCell ref="L28:L29"/>
    <mergeCell ref="M28:M29"/>
    <mergeCell ref="N26:N27"/>
    <mergeCell ref="P26:P27"/>
    <mergeCell ref="Q26:Q27"/>
    <mergeCell ref="P28:P29"/>
    <mergeCell ref="O28:O29"/>
    <mergeCell ref="K26:K27"/>
    <mergeCell ref="L26:L27"/>
    <mergeCell ref="M26:M27"/>
    <mergeCell ref="N28:N29"/>
    <mergeCell ref="O26:O27"/>
    <mergeCell ref="A40:A41"/>
    <mergeCell ref="B40:B41"/>
    <mergeCell ref="C40:C41"/>
    <mergeCell ref="D40:D41"/>
    <mergeCell ref="E40:E41"/>
    <mergeCell ref="F40:F41"/>
    <mergeCell ref="G40:G41"/>
    <mergeCell ref="H40:H41"/>
    <mergeCell ref="G39:H39"/>
    <mergeCell ref="R30:R31"/>
    <mergeCell ref="R32:R33"/>
    <mergeCell ref="J34:J37"/>
    <mergeCell ref="R34:R35"/>
    <mergeCell ref="R36:R37"/>
    <mergeCell ref="N36:N37"/>
    <mergeCell ref="I40:I41"/>
    <mergeCell ref="J40:J41"/>
    <mergeCell ref="K40:K41"/>
    <mergeCell ref="L40:L41"/>
    <mergeCell ref="R40:R41"/>
    <mergeCell ref="P39:Q39"/>
    <mergeCell ref="P30:P31"/>
    <mergeCell ref="Q30:Q31"/>
    <mergeCell ref="L32:L33"/>
    <mergeCell ref="M32:M33"/>
    <mergeCell ref="P32:P33"/>
    <mergeCell ref="Q32:Q33"/>
    <mergeCell ref="N30:N31"/>
    <mergeCell ref="O30:O31"/>
    <mergeCell ref="J30:J33"/>
    <mergeCell ref="K30:K31"/>
    <mergeCell ref="L30:L31"/>
    <mergeCell ref="M30:M31"/>
    <mergeCell ref="A42:A45"/>
    <mergeCell ref="B42:B43"/>
    <mergeCell ref="C42:C43"/>
    <mergeCell ref="D42:D43"/>
    <mergeCell ref="E42:E43"/>
    <mergeCell ref="F42:F43"/>
    <mergeCell ref="G42:G43"/>
    <mergeCell ref="H42:H43"/>
    <mergeCell ref="I42:I43"/>
    <mergeCell ref="H44:H45"/>
    <mergeCell ref="I44:I45"/>
    <mergeCell ref="B44:B45"/>
    <mergeCell ref="C44:C45"/>
    <mergeCell ref="D44:D45"/>
    <mergeCell ref="E44:E45"/>
    <mergeCell ref="F44:F45"/>
    <mergeCell ref="G44:G45"/>
    <mergeCell ref="R44:R45"/>
    <mergeCell ref="P42:P43"/>
    <mergeCell ref="Q42:Q43"/>
    <mergeCell ref="R42:R43"/>
    <mergeCell ref="E46:E47"/>
    <mergeCell ref="F46:F47"/>
    <mergeCell ref="G46:G47"/>
    <mergeCell ref="H46:H47"/>
    <mergeCell ref="A46:A49"/>
    <mergeCell ref="B46:B47"/>
    <mergeCell ref="C46:C47"/>
    <mergeCell ref="D46:D47"/>
    <mergeCell ref="M46:M47"/>
    <mergeCell ref="N46:N47"/>
    <mergeCell ref="O46:O47"/>
    <mergeCell ref="P46:P47"/>
    <mergeCell ref="I46:I47"/>
    <mergeCell ref="J46:J49"/>
    <mergeCell ref="K46:K47"/>
    <mergeCell ref="L46:L47"/>
    <mergeCell ref="K48:K49"/>
    <mergeCell ref="L48:L49"/>
    <mergeCell ref="Q46:Q47"/>
    <mergeCell ref="R46:R47"/>
    <mergeCell ref="B48:B49"/>
    <mergeCell ref="C48:C49"/>
    <mergeCell ref="D48:D49"/>
    <mergeCell ref="E48:E49"/>
    <mergeCell ref="F48:F49"/>
    <mergeCell ref="G48:G49"/>
    <mergeCell ref="H48:H49"/>
    <mergeCell ref="I48:I49"/>
    <mergeCell ref="G50:G51"/>
    <mergeCell ref="H50:H51"/>
    <mergeCell ref="M48:M49"/>
    <mergeCell ref="N48:N49"/>
    <mergeCell ref="O48:O49"/>
    <mergeCell ref="P48:P49"/>
    <mergeCell ref="K52:K53"/>
    <mergeCell ref="L52:L53"/>
    <mergeCell ref="Q48:Q49"/>
    <mergeCell ref="R48:R49"/>
    <mergeCell ref="A50:A53"/>
    <mergeCell ref="B50:B51"/>
    <mergeCell ref="C50:C51"/>
    <mergeCell ref="D50:D51"/>
    <mergeCell ref="E50:E51"/>
    <mergeCell ref="F50:F51"/>
    <mergeCell ref="H52:H53"/>
    <mergeCell ref="I52:I53"/>
    <mergeCell ref="M50:M51"/>
    <mergeCell ref="N50:N51"/>
    <mergeCell ref="O50:O51"/>
    <mergeCell ref="P50:P51"/>
    <mergeCell ref="I50:I51"/>
    <mergeCell ref="J50:J53"/>
    <mergeCell ref="K50:K51"/>
    <mergeCell ref="L50:L51"/>
    <mergeCell ref="B52:B53"/>
    <mergeCell ref="C52:C53"/>
    <mergeCell ref="D52:D53"/>
    <mergeCell ref="E52:E53"/>
    <mergeCell ref="F52:F53"/>
    <mergeCell ref="G52:G53"/>
    <mergeCell ref="D54:D55"/>
    <mergeCell ref="E54:E55"/>
    <mergeCell ref="F54:F55"/>
    <mergeCell ref="I54:I55"/>
    <mergeCell ref="J54:J57"/>
    <mergeCell ref="K54:K55"/>
    <mergeCell ref="L54:L55"/>
    <mergeCell ref="G54:G55"/>
    <mergeCell ref="H54:H55"/>
    <mergeCell ref="H56:H57"/>
    <mergeCell ref="I56:I57"/>
    <mergeCell ref="B56:B57"/>
    <mergeCell ref="C56:C57"/>
    <mergeCell ref="D56:D57"/>
    <mergeCell ref="E56:E57"/>
    <mergeCell ref="F56:F57"/>
    <mergeCell ref="M56:M57"/>
    <mergeCell ref="N56:N57"/>
    <mergeCell ref="K60:K61"/>
    <mergeCell ref="L60:L61"/>
    <mergeCell ref="K56:K57"/>
    <mergeCell ref="L56:L57"/>
    <mergeCell ref="O56:O57"/>
    <mergeCell ref="P56:P57"/>
    <mergeCell ref="G56:G57"/>
    <mergeCell ref="P52:P53"/>
    <mergeCell ref="Q50:Q51"/>
    <mergeCell ref="R50:R51"/>
    <mergeCell ref="Q52:Q53"/>
    <mergeCell ref="R52:R53"/>
    <mergeCell ref="Q54:Q55"/>
    <mergeCell ref="R54:R55"/>
    <mergeCell ref="M52:M53"/>
    <mergeCell ref="N52:N53"/>
    <mergeCell ref="O52:O53"/>
    <mergeCell ref="M54:M55"/>
    <mergeCell ref="N54:N55"/>
    <mergeCell ref="O54:O55"/>
    <mergeCell ref="P54:P55"/>
    <mergeCell ref="A60:A61"/>
    <mergeCell ref="B60:B61"/>
    <mergeCell ref="C60:C61"/>
    <mergeCell ref="D60:D61"/>
    <mergeCell ref="E60:E61"/>
    <mergeCell ref="F60:F61"/>
    <mergeCell ref="I60:I61"/>
    <mergeCell ref="J60:J61"/>
    <mergeCell ref="P59:Q59"/>
    <mergeCell ref="G59:H59"/>
    <mergeCell ref="G60:G61"/>
    <mergeCell ref="H60:H61"/>
    <mergeCell ref="A54:A57"/>
    <mergeCell ref="B54:B55"/>
    <mergeCell ref="C54:C55"/>
    <mergeCell ref="Q56:Q57"/>
    <mergeCell ref="R56:R57"/>
    <mergeCell ref="R60:R61"/>
    <mergeCell ref="A62:A65"/>
    <mergeCell ref="B62:B63"/>
    <mergeCell ref="C62:C63"/>
    <mergeCell ref="D62:D63"/>
    <mergeCell ref="E62:E63"/>
    <mergeCell ref="F62:F63"/>
    <mergeCell ref="G62:G63"/>
    <mergeCell ref="M60:M61"/>
    <mergeCell ref="J62:J65"/>
    <mergeCell ref="K62:K63"/>
    <mergeCell ref="L62:L63"/>
    <mergeCell ref="K64:K65"/>
    <mergeCell ref="L64:L65"/>
    <mergeCell ref="Q60:Q61"/>
    <mergeCell ref="N60:N61"/>
    <mergeCell ref="O60:O61"/>
    <mergeCell ref="P60:P61"/>
    <mergeCell ref="R62:R63"/>
    <mergeCell ref="Q62:Q63"/>
    <mergeCell ref="N62:N63"/>
    <mergeCell ref="O62:O63"/>
    <mergeCell ref="P62:P63"/>
    <mergeCell ref="L68:L69"/>
    <mergeCell ref="Q64:Q65"/>
    <mergeCell ref="E64:E65"/>
    <mergeCell ref="F64:F65"/>
    <mergeCell ref="G64:G65"/>
    <mergeCell ref="H64:H65"/>
    <mergeCell ref="I64:I65"/>
    <mergeCell ref="M62:M63"/>
    <mergeCell ref="H66:H67"/>
    <mergeCell ref="M64:M65"/>
    <mergeCell ref="I62:I63"/>
    <mergeCell ref="H62:H63"/>
    <mergeCell ref="R64:R65"/>
    <mergeCell ref="A66:A69"/>
    <mergeCell ref="B66:B67"/>
    <mergeCell ref="C66:C67"/>
    <mergeCell ref="D66:D67"/>
    <mergeCell ref="E66:E67"/>
    <mergeCell ref="F66:F67"/>
    <mergeCell ref="G66:G67"/>
    <mergeCell ref="I68:I69"/>
    <mergeCell ref="M66:M67"/>
    <mergeCell ref="N66:N67"/>
    <mergeCell ref="O66:O67"/>
    <mergeCell ref="P66:P67"/>
    <mergeCell ref="I66:I67"/>
    <mergeCell ref="J66:J69"/>
    <mergeCell ref="K66:K67"/>
    <mergeCell ref="L66:L67"/>
    <mergeCell ref="K68:K69"/>
    <mergeCell ref="N64:N65"/>
    <mergeCell ref="O64:O65"/>
    <mergeCell ref="P64:P65"/>
    <mergeCell ref="B64:B65"/>
    <mergeCell ref="C64:C65"/>
    <mergeCell ref="D64:D65"/>
    <mergeCell ref="G71:H71"/>
    <mergeCell ref="Q66:Q67"/>
    <mergeCell ref="R66:R67"/>
    <mergeCell ref="B68:B69"/>
    <mergeCell ref="C68:C69"/>
    <mergeCell ref="D68:D69"/>
    <mergeCell ref="E68:E69"/>
    <mergeCell ref="F68:F69"/>
    <mergeCell ref="G68:G69"/>
    <mergeCell ref="H68:H69"/>
    <mergeCell ref="Q68:Q69"/>
    <mergeCell ref="R68:R69"/>
    <mergeCell ref="M68:M69"/>
    <mergeCell ref="N68:N69"/>
    <mergeCell ref="O68:O69"/>
    <mergeCell ref="P68:P69"/>
    <mergeCell ref="P71:Q71"/>
    <mergeCell ref="E72:E73"/>
    <mergeCell ref="F72:F73"/>
    <mergeCell ref="G72:G73"/>
    <mergeCell ref="H72:H73"/>
    <mergeCell ref="A72:A73"/>
    <mergeCell ref="B72:B73"/>
    <mergeCell ref="C72:C73"/>
    <mergeCell ref="D72:D73"/>
    <mergeCell ref="M72:M73"/>
    <mergeCell ref="N72:N73"/>
    <mergeCell ref="O72:O73"/>
    <mergeCell ref="P72:P73"/>
    <mergeCell ref="I72:I73"/>
    <mergeCell ref="J72:J73"/>
    <mergeCell ref="K72:K73"/>
    <mergeCell ref="L72:L73"/>
    <mergeCell ref="Q72:Q73"/>
    <mergeCell ref="R72:R73"/>
    <mergeCell ref="A74:A77"/>
    <mergeCell ref="B74:B75"/>
    <mergeCell ref="C74:C75"/>
    <mergeCell ref="D74:D75"/>
    <mergeCell ref="E74:E75"/>
    <mergeCell ref="F74:F75"/>
    <mergeCell ref="G74:G75"/>
    <mergeCell ref="H74:H75"/>
    <mergeCell ref="P74:P75"/>
    <mergeCell ref="I74:I75"/>
    <mergeCell ref="J74:J77"/>
    <mergeCell ref="K74:K75"/>
    <mergeCell ref="L74:L75"/>
    <mergeCell ref="K76:K77"/>
    <mergeCell ref="L76:L77"/>
    <mergeCell ref="C81:C82"/>
    <mergeCell ref="D81:D82"/>
    <mergeCell ref="E81:E82"/>
    <mergeCell ref="F81:F82"/>
    <mergeCell ref="Q81:Q82"/>
    <mergeCell ref="R74:R75"/>
    <mergeCell ref="B76:B77"/>
    <mergeCell ref="C76:C77"/>
    <mergeCell ref="D76:D77"/>
    <mergeCell ref="E76:E77"/>
    <mergeCell ref="F76:F77"/>
    <mergeCell ref="G76:G77"/>
    <mergeCell ref="H76:H77"/>
    <mergeCell ref="I76:I77"/>
    <mergeCell ref="M74:M75"/>
    <mergeCell ref="Q74:Q75"/>
    <mergeCell ref="N74:N75"/>
    <mergeCell ref="O74:O75"/>
    <mergeCell ref="Q76:Q77"/>
    <mergeCell ref="R76:R77"/>
    <mergeCell ref="M76:M77"/>
    <mergeCell ref="N76:N77"/>
    <mergeCell ref="O76:O77"/>
    <mergeCell ref="P76:P77"/>
    <mergeCell ref="M81:M82"/>
    <mergeCell ref="I81:I82"/>
    <mergeCell ref="J81:J82"/>
    <mergeCell ref="K81:K82"/>
    <mergeCell ref="L81:L82"/>
    <mergeCell ref="G81:G82"/>
    <mergeCell ref="H81:H82"/>
    <mergeCell ref="G80:H80"/>
    <mergeCell ref="P80:Q80"/>
    <mergeCell ref="N81:N82"/>
    <mergeCell ref="O81:O82"/>
    <mergeCell ref="P81:P82"/>
    <mergeCell ref="R81:R82"/>
    <mergeCell ref="A83:A86"/>
    <mergeCell ref="B83:B84"/>
    <mergeCell ref="C83:C84"/>
    <mergeCell ref="D83:D84"/>
    <mergeCell ref="E83:E84"/>
    <mergeCell ref="F83:F84"/>
    <mergeCell ref="H85:H86"/>
    <mergeCell ref="I85:I86"/>
    <mergeCell ref="M83:M84"/>
    <mergeCell ref="N83:N84"/>
    <mergeCell ref="O83:O84"/>
    <mergeCell ref="P83:P84"/>
    <mergeCell ref="I83:I84"/>
    <mergeCell ref="J83:J86"/>
    <mergeCell ref="K83:K84"/>
    <mergeCell ref="L83:L84"/>
    <mergeCell ref="B85:B86"/>
    <mergeCell ref="C85:C86"/>
    <mergeCell ref="D85:D86"/>
    <mergeCell ref="E85:E86"/>
    <mergeCell ref="A81:A82"/>
    <mergeCell ref="B81:B82"/>
    <mergeCell ref="F85:F86"/>
    <mergeCell ref="G85:G86"/>
    <mergeCell ref="M85:M86"/>
    <mergeCell ref="N85:N86"/>
    <mergeCell ref="O85:O86"/>
    <mergeCell ref="P85:P86"/>
    <mergeCell ref="Q83:Q84"/>
    <mergeCell ref="R83:R84"/>
    <mergeCell ref="Q85:Q86"/>
    <mergeCell ref="R85:R86"/>
    <mergeCell ref="K85:K86"/>
    <mergeCell ref="L85:L86"/>
    <mergeCell ref="G83:G84"/>
    <mergeCell ref="H83:H84"/>
    <mergeCell ref="A87:A90"/>
    <mergeCell ref="B87:B88"/>
    <mergeCell ref="C87:C88"/>
    <mergeCell ref="D87:D88"/>
    <mergeCell ref="E87:E88"/>
    <mergeCell ref="F87:F88"/>
    <mergeCell ref="M87:M88"/>
    <mergeCell ref="N87:N88"/>
    <mergeCell ref="O87:O88"/>
    <mergeCell ref="L89:L90"/>
    <mergeCell ref="P87:P88"/>
    <mergeCell ref="I87:I88"/>
    <mergeCell ref="J87:J90"/>
    <mergeCell ref="K87:K88"/>
    <mergeCell ref="L87:L88"/>
    <mergeCell ref="Q87:Q88"/>
    <mergeCell ref="R87:R88"/>
    <mergeCell ref="B89:B90"/>
    <mergeCell ref="C89:C90"/>
    <mergeCell ref="D89:D90"/>
    <mergeCell ref="E89:E90"/>
    <mergeCell ref="F89:F90"/>
    <mergeCell ref="G89:G90"/>
    <mergeCell ref="G87:G88"/>
    <mergeCell ref="H87:H88"/>
    <mergeCell ref="H89:H90"/>
    <mergeCell ref="I89:I90"/>
    <mergeCell ref="Q89:Q90"/>
    <mergeCell ref="R89:R90"/>
    <mergeCell ref="M89:M90"/>
    <mergeCell ref="N89:N90"/>
    <mergeCell ref="O89:O90"/>
    <mergeCell ref="P89:P90"/>
    <mergeCell ref="K89:K90"/>
    <mergeCell ref="O18:O19"/>
    <mergeCell ref="N18:N19"/>
    <mergeCell ref="M18:M19"/>
    <mergeCell ref="P16:P17"/>
    <mergeCell ref="O16:O17"/>
    <mergeCell ref="N16:N17"/>
    <mergeCell ref="M16:M17"/>
    <mergeCell ref="L16:L17"/>
    <mergeCell ref="K16:K17"/>
  </mergeCells>
  <phoneticPr fontId="10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5" workbookViewId="0">
      <selection sqref="A1:H40"/>
    </sheetView>
  </sheetViews>
  <sheetFormatPr defaultRowHeight="12.75"/>
  <sheetData>
    <row r="1" spans="1:10" ht="30.75" customHeight="1" thickBot="1">
      <c r="A1" s="343" t="str">
        <f>[1]реквизиты!$A$2</f>
        <v>World Cup Stage - XI International Sambo Tournament for General Aslambeck Askakhanov prizes</v>
      </c>
      <c r="B1" s="344"/>
      <c r="C1" s="344"/>
      <c r="D1" s="344"/>
      <c r="E1" s="344"/>
      <c r="F1" s="344"/>
      <c r="G1" s="344"/>
      <c r="H1" s="345"/>
    </row>
    <row r="2" spans="1:10">
      <c r="A2" s="346" t="str">
        <f>[1]реквизиты!$A$3</f>
        <v>September 30 - October 02, 2012      Moscow /Russia/</v>
      </c>
      <c r="B2" s="346"/>
      <c r="C2" s="346"/>
      <c r="D2" s="346"/>
      <c r="E2" s="346"/>
      <c r="F2" s="346"/>
      <c r="G2" s="346"/>
      <c r="H2" s="346"/>
    </row>
    <row r="3" spans="1:10" ht="18">
      <c r="A3" s="347" t="s">
        <v>35</v>
      </c>
      <c r="B3" s="347"/>
      <c r="C3" s="347"/>
      <c r="D3" s="347"/>
      <c r="E3" s="347"/>
      <c r="F3" s="347"/>
      <c r="G3" s="347"/>
      <c r="H3" s="347"/>
    </row>
    <row r="4" spans="1:10" ht="23.25" customHeight="1">
      <c r="A4" s="127"/>
      <c r="B4" s="127"/>
      <c r="C4" s="351" t="str">
        <f>пр.взв.!C4</f>
        <v>M</v>
      </c>
      <c r="D4" s="351"/>
      <c r="E4" s="351" t="str">
        <f>пр.взв.!D4</f>
        <v>68 kg</v>
      </c>
      <c r="F4" s="351"/>
      <c r="G4" s="127"/>
      <c r="H4" s="127"/>
    </row>
    <row r="5" spans="1:10" ht="18.75" thickBot="1">
      <c r="A5" s="80"/>
      <c r="B5" s="80"/>
      <c r="C5" s="80"/>
      <c r="D5" s="80"/>
      <c r="E5" s="80"/>
      <c r="F5" s="80"/>
      <c r="G5" s="80"/>
      <c r="H5" s="80"/>
    </row>
    <row r="6" spans="1:10" ht="18" customHeight="1">
      <c r="A6" s="348" t="s">
        <v>30</v>
      </c>
      <c r="B6" s="339" t="str">
        <f>VLOOKUP(J6,пр.взв.!B7:F70,2,FALSE)</f>
        <v>KLETSKOV Nikita</v>
      </c>
      <c r="C6" s="339"/>
      <c r="D6" s="339"/>
      <c r="E6" s="339"/>
      <c r="F6" s="339"/>
      <c r="G6" s="339"/>
      <c r="H6" s="341" t="str">
        <f>VLOOKUP(J6,пр.взв.!B7:F70,3,FALSE)</f>
        <v>1986, msic</v>
      </c>
      <c r="I6" s="101"/>
      <c r="J6" s="81">
        <v>7</v>
      </c>
    </row>
    <row r="7" spans="1:10" ht="18" customHeight="1">
      <c r="A7" s="349"/>
      <c r="B7" s="340" t="e">
        <f>VLOOKUP(J7,[3]пр.взв.!B8:F23,2,FALSE)</f>
        <v>#N/A</v>
      </c>
      <c r="C7" s="340"/>
      <c r="D7" s="340"/>
      <c r="E7" s="340"/>
      <c r="F7" s="340"/>
      <c r="G7" s="340"/>
      <c r="H7" s="342"/>
      <c r="I7" s="101"/>
      <c r="J7" s="81"/>
    </row>
    <row r="8" spans="1:10" ht="18" customHeight="1">
      <c r="A8" s="349"/>
      <c r="B8" s="332" t="str">
        <f>VLOOKUP(J6,пр.взв.!B7:F70,4,FALSE)</f>
        <v>RUS-M</v>
      </c>
      <c r="C8" s="332"/>
      <c r="D8" s="332"/>
      <c r="E8" s="332"/>
      <c r="F8" s="332"/>
      <c r="G8" s="332"/>
      <c r="H8" s="333"/>
      <c r="I8" s="101"/>
      <c r="J8" s="81"/>
    </row>
    <row r="9" spans="1:10" ht="18.75" customHeight="1" thickBot="1">
      <c r="A9" s="350"/>
      <c r="B9" s="334" t="e">
        <f>VLOOKUP(J7,[3]пр.взв.!B8:F23,4,FALSE)</f>
        <v>#N/A</v>
      </c>
      <c r="C9" s="334"/>
      <c r="D9" s="334"/>
      <c r="E9" s="334"/>
      <c r="F9" s="334"/>
      <c r="G9" s="334"/>
      <c r="H9" s="335"/>
      <c r="I9" s="101"/>
      <c r="J9" s="81"/>
    </row>
    <row r="10" spans="1:10" ht="18.75" thickBot="1">
      <c r="A10" s="101"/>
      <c r="B10" s="80"/>
      <c r="C10" s="80"/>
      <c r="D10" s="80"/>
      <c r="E10" s="80"/>
      <c r="F10" s="80"/>
      <c r="G10" s="80"/>
      <c r="H10" s="80"/>
      <c r="I10" s="101"/>
      <c r="J10" s="81"/>
    </row>
    <row r="11" spans="1:10" ht="18" customHeight="1">
      <c r="A11" s="336" t="s">
        <v>31</v>
      </c>
      <c r="B11" s="339" t="str">
        <f>VLOOKUP(J11,пр.взв.!B1:F75,2,FALSE)</f>
        <v>BAZYLEV Dzmitri</v>
      </c>
      <c r="C11" s="339"/>
      <c r="D11" s="339"/>
      <c r="E11" s="339"/>
      <c r="F11" s="339"/>
      <c r="G11" s="339"/>
      <c r="H11" s="341" t="str">
        <f>VLOOKUP(J11,пр.взв.!B1:F75,3,FALSE)</f>
        <v>1978, dvms</v>
      </c>
      <c r="I11" s="101"/>
      <c r="J11" s="81">
        <v>14</v>
      </c>
    </row>
    <row r="12" spans="1:10" ht="18" customHeight="1">
      <c r="A12" s="337"/>
      <c r="B12" s="340" t="e">
        <f>VLOOKUP(J12,[3]пр.взв.!B13:F28,2,FALSE)</f>
        <v>#N/A</v>
      </c>
      <c r="C12" s="340"/>
      <c r="D12" s="340"/>
      <c r="E12" s="340"/>
      <c r="F12" s="340"/>
      <c r="G12" s="340"/>
      <c r="H12" s="342"/>
      <c r="I12" s="101"/>
      <c r="J12" s="81"/>
    </row>
    <row r="13" spans="1:10" ht="18" customHeight="1">
      <c r="A13" s="337"/>
      <c r="B13" s="332" t="str">
        <f>VLOOKUP(J11,пр.взв.!B1:F75,4,FALSE)</f>
        <v>BLR</v>
      </c>
      <c r="C13" s="332"/>
      <c r="D13" s="332"/>
      <c r="E13" s="332"/>
      <c r="F13" s="332"/>
      <c r="G13" s="332"/>
      <c r="H13" s="333"/>
      <c r="I13" s="101"/>
      <c r="J13" s="81"/>
    </row>
    <row r="14" spans="1:10" ht="18.75" customHeight="1" thickBot="1">
      <c r="A14" s="338"/>
      <c r="B14" s="334" t="e">
        <f>VLOOKUP(J12,[3]пр.взв.!B13:F28,4,FALSE)</f>
        <v>#N/A</v>
      </c>
      <c r="C14" s="334"/>
      <c r="D14" s="334"/>
      <c r="E14" s="334"/>
      <c r="F14" s="334"/>
      <c r="G14" s="334"/>
      <c r="H14" s="335"/>
      <c r="I14" s="101"/>
      <c r="J14" s="81"/>
    </row>
    <row r="15" spans="1:10" ht="18.75" thickBot="1">
      <c r="A15" s="101"/>
      <c r="B15" s="80"/>
      <c r="C15" s="80"/>
      <c r="D15" s="80"/>
      <c r="E15" s="80"/>
      <c r="F15" s="80"/>
      <c r="G15" s="80"/>
      <c r="H15" s="80"/>
      <c r="I15" s="101"/>
      <c r="J15" s="81"/>
    </row>
    <row r="16" spans="1:10" ht="18" customHeight="1">
      <c r="A16" s="357" t="s">
        <v>32</v>
      </c>
      <c r="B16" s="339" t="str">
        <f>VLOOKUP(J16,пр.взв.!B1:F80,2,FALSE)</f>
        <v>BALYKOV Vladimir</v>
      </c>
      <c r="C16" s="339"/>
      <c r="D16" s="339"/>
      <c r="E16" s="339"/>
      <c r="F16" s="339"/>
      <c r="G16" s="339"/>
      <c r="H16" s="341" t="str">
        <f>VLOOKUP(J16,пр.взв.!B1:F80,3,FALSE)</f>
        <v>1991, ms</v>
      </c>
      <c r="I16" s="101"/>
      <c r="J16" s="81">
        <v>1</v>
      </c>
    </row>
    <row r="17" spans="1:10" ht="18" customHeight="1">
      <c r="A17" s="358"/>
      <c r="B17" s="340" t="e">
        <f>VLOOKUP(J17,[3]пр.взв.!B18:F33,2,FALSE)</f>
        <v>#N/A</v>
      </c>
      <c r="C17" s="340"/>
      <c r="D17" s="340"/>
      <c r="E17" s="340"/>
      <c r="F17" s="340"/>
      <c r="G17" s="340"/>
      <c r="H17" s="342"/>
      <c r="I17" s="101"/>
      <c r="J17" s="81"/>
    </row>
    <row r="18" spans="1:10" ht="18" customHeight="1">
      <c r="A18" s="358"/>
      <c r="B18" s="332" t="str">
        <f>VLOOKUP(J16,пр.взв.!B1:F80,4,FALSE)</f>
        <v>RUS</v>
      </c>
      <c r="C18" s="332"/>
      <c r="D18" s="332"/>
      <c r="E18" s="332"/>
      <c r="F18" s="332"/>
      <c r="G18" s="332"/>
      <c r="H18" s="333"/>
      <c r="I18" s="101"/>
      <c r="J18" s="81"/>
    </row>
    <row r="19" spans="1:10" ht="18.75" customHeight="1" thickBot="1">
      <c r="A19" s="359"/>
      <c r="B19" s="334" t="e">
        <f>VLOOKUP(J17,[3]пр.взв.!B18:F33,4,FALSE)</f>
        <v>#N/A</v>
      </c>
      <c r="C19" s="334"/>
      <c r="D19" s="334"/>
      <c r="E19" s="334"/>
      <c r="F19" s="334"/>
      <c r="G19" s="334"/>
      <c r="H19" s="335"/>
      <c r="I19" s="101"/>
      <c r="J19" s="81"/>
    </row>
    <row r="20" spans="1:10" ht="18.75" hidden="1" thickBot="1">
      <c r="A20" s="101"/>
      <c r="B20" s="80"/>
      <c r="C20" s="80"/>
      <c r="D20" s="80"/>
      <c r="E20" s="80"/>
      <c r="F20" s="80"/>
      <c r="G20" s="80"/>
      <c r="H20" s="80"/>
      <c r="I20" s="101"/>
      <c r="J20" s="81"/>
    </row>
    <row r="21" spans="1:10" ht="18" hidden="1" customHeight="1">
      <c r="A21" s="357" t="s">
        <v>32</v>
      </c>
      <c r="B21" s="339" t="e">
        <f>VLOOKUP(J21,пр.взв.!B2:F85,2,FALSE)</f>
        <v>#N/A</v>
      </c>
      <c r="C21" s="339"/>
      <c r="D21" s="339"/>
      <c r="E21" s="339"/>
      <c r="F21" s="339"/>
      <c r="G21" s="339"/>
      <c r="H21" s="341" t="e">
        <f>VLOOKUP(J21,пр.взв.!B2:F85,3,FALSE)</f>
        <v>#N/A</v>
      </c>
      <c r="I21" s="101"/>
      <c r="J21" s="81"/>
    </row>
    <row r="22" spans="1:10" ht="18" hidden="1" customHeight="1">
      <c r="A22" s="358"/>
      <c r="B22" s="340" t="e">
        <f>VLOOKUP(J22,[3]пр.взв.!B23:F38,2,FALSE)</f>
        <v>#N/A</v>
      </c>
      <c r="C22" s="340"/>
      <c r="D22" s="340"/>
      <c r="E22" s="340"/>
      <c r="F22" s="340"/>
      <c r="G22" s="340"/>
      <c r="H22" s="342"/>
      <c r="I22" s="101"/>
      <c r="J22" s="81"/>
    </row>
    <row r="23" spans="1:10" ht="18" hidden="1" customHeight="1">
      <c r="A23" s="358"/>
      <c r="B23" s="332" t="e">
        <f>VLOOKUP(J21,пр.взв.!B2:F85,4,FALSE)</f>
        <v>#N/A</v>
      </c>
      <c r="C23" s="332"/>
      <c r="D23" s="332"/>
      <c r="E23" s="332"/>
      <c r="F23" s="332"/>
      <c r="G23" s="332"/>
      <c r="H23" s="333"/>
      <c r="I23" s="101"/>
    </row>
    <row r="24" spans="1:10" ht="18.75" hidden="1" customHeight="1" thickBot="1">
      <c r="A24" s="359"/>
      <c r="B24" s="334" t="e">
        <f>VLOOKUP(J22,[3]пр.взв.!B23:F38,4,FALSE)</f>
        <v>#N/A</v>
      </c>
      <c r="C24" s="334"/>
      <c r="D24" s="334"/>
      <c r="E24" s="334"/>
      <c r="F24" s="334"/>
      <c r="G24" s="334"/>
      <c r="H24" s="335"/>
      <c r="I24" s="101"/>
    </row>
    <row r="25" spans="1:10" ht="18" hidden="1">
      <c r="A25" s="80"/>
      <c r="B25" s="80"/>
      <c r="C25" s="80"/>
      <c r="D25" s="80"/>
      <c r="E25" s="80"/>
      <c r="F25" s="80"/>
      <c r="G25" s="80"/>
      <c r="H25" s="80"/>
    </row>
    <row r="26" spans="1:10" ht="18">
      <c r="A26" s="80" t="s">
        <v>36</v>
      </c>
      <c r="B26" s="80"/>
      <c r="C26" s="80"/>
      <c r="D26" s="80"/>
      <c r="E26" s="80"/>
      <c r="F26" s="80"/>
      <c r="G26" s="80"/>
      <c r="H26" s="80"/>
    </row>
    <row r="27" spans="1:10" ht="13.5" thickBot="1"/>
    <row r="28" spans="1:10" ht="12.75" customHeight="1">
      <c r="A28" s="352"/>
      <c r="B28" s="353"/>
      <c r="C28" s="353"/>
      <c r="D28" s="353"/>
      <c r="E28" s="353"/>
      <c r="F28" s="353"/>
      <c r="G28" s="353"/>
      <c r="H28" s="341"/>
    </row>
    <row r="29" spans="1:10" ht="13.5" customHeight="1" thickBot="1">
      <c r="A29" s="354"/>
      <c r="B29" s="355"/>
      <c r="C29" s="355"/>
      <c r="D29" s="355"/>
      <c r="E29" s="355"/>
      <c r="F29" s="355"/>
      <c r="G29" s="355"/>
      <c r="H29" s="356"/>
    </row>
    <row r="32" spans="1:10" ht="18">
      <c r="A32" s="80" t="s">
        <v>37</v>
      </c>
      <c r="B32" s="80"/>
      <c r="C32" s="80"/>
      <c r="D32" s="80"/>
      <c r="E32" s="80"/>
      <c r="F32" s="80"/>
      <c r="G32" s="80"/>
      <c r="H32" s="80"/>
    </row>
    <row r="33" spans="1:8" ht="18">
      <c r="A33" s="80"/>
      <c r="B33" s="80"/>
      <c r="C33" s="80"/>
      <c r="D33" s="80"/>
      <c r="E33" s="80"/>
      <c r="F33" s="80"/>
      <c r="G33" s="80"/>
      <c r="H33" s="80"/>
    </row>
    <row r="34" spans="1:8" ht="18">
      <c r="A34" s="80"/>
      <c r="B34" s="80"/>
      <c r="C34" s="80"/>
      <c r="D34" s="80"/>
      <c r="E34" s="80"/>
      <c r="F34" s="80"/>
      <c r="G34" s="80"/>
      <c r="H34" s="80"/>
    </row>
    <row r="35" spans="1:8" ht="18">
      <c r="A35" s="82"/>
      <c r="B35" s="82"/>
      <c r="C35" s="82"/>
      <c r="D35" s="82"/>
      <c r="E35" s="82"/>
      <c r="F35" s="82"/>
      <c r="G35" s="82"/>
      <c r="H35" s="82"/>
    </row>
    <row r="36" spans="1:8" ht="18">
      <c r="A36" s="83"/>
      <c r="B36" s="83"/>
      <c r="C36" s="83"/>
      <c r="D36" s="83"/>
      <c r="E36" s="83"/>
      <c r="F36" s="83"/>
      <c r="G36" s="83"/>
      <c r="H36" s="83"/>
    </row>
    <row r="37" spans="1:8" ht="18">
      <c r="A37" s="82"/>
      <c r="B37" s="82"/>
      <c r="C37" s="82"/>
      <c r="D37" s="82"/>
      <c r="E37" s="82"/>
      <c r="F37" s="82"/>
      <c r="G37" s="82"/>
      <c r="H37" s="82"/>
    </row>
    <row r="38" spans="1:8" ht="18">
      <c r="A38" s="84"/>
      <c r="B38" s="84"/>
      <c r="C38" s="84"/>
      <c r="D38" s="84"/>
      <c r="E38" s="84"/>
      <c r="F38" s="84"/>
      <c r="G38" s="84"/>
      <c r="H38" s="84"/>
    </row>
    <row r="39" spans="1:8" ht="18">
      <c r="A39" s="82"/>
      <c r="B39" s="82"/>
      <c r="C39" s="82"/>
      <c r="D39" s="82"/>
      <c r="E39" s="82"/>
      <c r="F39" s="82"/>
      <c r="G39" s="82"/>
      <c r="H39" s="82"/>
    </row>
    <row r="40" spans="1:8" ht="18">
      <c r="A40" s="84"/>
      <c r="B40" s="84"/>
      <c r="C40" s="84"/>
      <c r="D40" s="84"/>
      <c r="E40" s="84"/>
      <c r="F40" s="84"/>
      <c r="G40" s="84"/>
      <c r="H40" s="84"/>
    </row>
  </sheetData>
  <mergeCells count="22">
    <mergeCell ref="B18:H19"/>
    <mergeCell ref="A28:H29"/>
    <mergeCell ref="A21:A24"/>
    <mergeCell ref="B21:G22"/>
    <mergeCell ref="H21:H22"/>
    <mergeCell ref="B23:H24"/>
    <mergeCell ref="A16:A19"/>
    <mergeCell ref="B16:G17"/>
    <mergeCell ref="H16:H17"/>
    <mergeCell ref="B13:H14"/>
    <mergeCell ref="A11:A14"/>
    <mergeCell ref="B11:G12"/>
    <mergeCell ref="H11:H12"/>
    <mergeCell ref="A1:H1"/>
    <mergeCell ref="A2:H2"/>
    <mergeCell ref="A3:H3"/>
    <mergeCell ref="A6:A9"/>
    <mergeCell ref="B6:G7"/>
    <mergeCell ref="H6:H7"/>
    <mergeCell ref="C4:D4"/>
    <mergeCell ref="E4:F4"/>
    <mergeCell ref="B8:H9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AG93"/>
  <sheetViews>
    <sheetView tabSelected="1" topLeftCell="A4" zoomScaleNormal="100" workbookViewId="0">
      <selection activeCell="R36" sqref="R36:R37"/>
    </sheetView>
  </sheetViews>
  <sheetFormatPr defaultRowHeight="12.75"/>
  <cols>
    <col min="1" max="1" width="3.140625" customWidth="1"/>
    <col min="2" max="2" width="0.5703125" customWidth="1"/>
    <col min="3" max="3" width="3.85546875" customWidth="1"/>
    <col min="4" max="4" width="22.7109375" customWidth="1"/>
    <col min="5" max="5" width="6.7109375" customWidth="1"/>
    <col min="6" max="6" width="6" customWidth="1"/>
    <col min="7" max="7" width="3.7109375" customWidth="1"/>
    <col min="8" max="8" width="3.28515625" customWidth="1"/>
    <col min="9" max="9" width="3.7109375" customWidth="1"/>
    <col min="10" max="10" width="3.28515625" customWidth="1"/>
    <col min="11" max="11" width="3.7109375" customWidth="1"/>
    <col min="12" max="12" width="3.28515625" customWidth="1"/>
    <col min="13" max="13" width="3.7109375" customWidth="1"/>
    <col min="14" max="14" width="3.28515625" customWidth="1"/>
    <col min="15" max="15" width="3" customWidth="1"/>
    <col min="16" max="16" width="3.7109375" customWidth="1"/>
    <col min="17" max="17" width="2.42578125" customWidth="1"/>
    <col min="18" max="18" width="18.42578125" customWidth="1"/>
    <col min="19" max="19" width="4.7109375" customWidth="1"/>
  </cols>
  <sheetData>
    <row r="1" spans="1:33" ht="67.5" customHeight="1">
      <c r="A1" s="424" t="str">
        <f>пр.взв.!A2</f>
        <v>World Cup Stage - XI International Sambo Tournament for General Aslambeck Askakhanov prizes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</row>
    <row r="2" spans="1:33" ht="3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</row>
    <row r="3" spans="1:33" ht="18" customHeight="1">
      <c r="A3" s="427" t="str">
        <f>пр.взв.!A3</f>
        <v>September 30 - October 02, 2012      Moscow /Russia/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59"/>
      <c r="U3" s="59"/>
      <c r="Z3" s="112"/>
      <c r="AA3" s="112"/>
      <c r="AB3" s="112"/>
      <c r="AC3" s="112"/>
      <c r="AD3" s="49"/>
      <c r="AE3" s="49"/>
      <c r="AF3" s="49"/>
      <c r="AG3" s="49"/>
    </row>
    <row r="4" spans="1:33" ht="3" customHeight="1" thickBot="1">
      <c r="F4" s="59"/>
      <c r="G4" s="59"/>
      <c r="H4" s="59"/>
      <c r="I4" s="59"/>
      <c r="J4" s="59"/>
      <c r="K4" s="59"/>
      <c r="L4" s="59"/>
      <c r="T4" s="59"/>
      <c r="U4" s="59"/>
      <c r="V4" s="15"/>
    </row>
    <row r="5" spans="1:33" ht="9.6" customHeight="1">
      <c r="A5" s="428" t="str">
        <f>пр.взв.!C4</f>
        <v>M</v>
      </c>
      <c r="B5" s="429"/>
      <c r="C5" s="430"/>
      <c r="D5" s="437" t="str">
        <f>пр.взв.!D4</f>
        <v>68 kg</v>
      </c>
      <c r="E5" s="440" t="s">
        <v>88</v>
      </c>
      <c r="F5" s="441"/>
      <c r="G5" s="383"/>
      <c r="H5" s="382"/>
      <c r="I5" s="149"/>
      <c r="J5" s="149"/>
      <c r="K5" s="155"/>
      <c r="L5" s="155"/>
      <c r="M5" s="107"/>
      <c r="N5" s="107"/>
      <c r="O5" s="107"/>
      <c r="P5" s="107"/>
      <c r="Q5" s="105"/>
      <c r="R5" s="105"/>
    </row>
    <row r="6" spans="1:33" ht="9.6" customHeight="1">
      <c r="A6" s="431"/>
      <c r="B6" s="432"/>
      <c r="C6" s="433"/>
      <c r="D6" s="438"/>
      <c r="E6" s="442"/>
      <c r="F6" s="443"/>
      <c r="G6" s="383"/>
      <c r="H6" s="382"/>
      <c r="I6" s="149"/>
      <c r="J6" s="149"/>
      <c r="K6" s="155"/>
      <c r="L6" s="155"/>
      <c r="M6" s="107"/>
      <c r="N6" s="107"/>
      <c r="O6" s="107"/>
      <c r="P6" s="107"/>
      <c r="Q6" s="105"/>
      <c r="R6" s="105"/>
    </row>
    <row r="7" spans="1:33" ht="9.4" customHeight="1" thickBot="1">
      <c r="A7" s="434"/>
      <c r="B7" s="435"/>
      <c r="C7" s="436"/>
      <c r="D7" s="439"/>
      <c r="E7" s="444"/>
      <c r="F7" s="445"/>
      <c r="G7" s="49"/>
      <c r="H7" s="149"/>
      <c r="I7" s="149"/>
      <c r="J7" s="148"/>
      <c r="K7" s="149"/>
      <c r="L7" s="149"/>
      <c r="N7" s="34"/>
      <c r="O7" s="87"/>
    </row>
    <row r="8" spans="1:33" ht="9.4" customHeight="1">
      <c r="C8" s="67"/>
      <c r="D8" s="67"/>
      <c r="E8" s="67"/>
      <c r="F8" s="67"/>
      <c r="G8" s="49"/>
      <c r="H8" s="149"/>
      <c r="I8" s="149"/>
      <c r="J8" s="150"/>
      <c r="K8" s="143"/>
      <c r="L8" s="149"/>
      <c r="N8" s="87"/>
      <c r="O8" s="87"/>
    </row>
    <row r="9" spans="1:33" ht="9.4" customHeight="1" thickBot="1">
      <c r="C9" s="85"/>
      <c r="D9" s="67"/>
      <c r="E9" s="67"/>
      <c r="F9" s="67"/>
      <c r="G9" s="49"/>
      <c r="H9" s="382"/>
      <c r="I9" s="149"/>
      <c r="J9" s="156"/>
      <c r="K9" s="143"/>
      <c r="L9" s="148"/>
      <c r="N9" s="87"/>
      <c r="O9" s="87"/>
      <c r="P9" s="15"/>
    </row>
    <row r="10" spans="1:33" ht="9.4" customHeight="1" thickBot="1">
      <c r="C10" s="113"/>
      <c r="D10" s="67"/>
      <c r="E10" s="67"/>
      <c r="F10" s="67"/>
      <c r="G10" s="49"/>
      <c r="H10" s="382"/>
      <c r="I10" s="149"/>
      <c r="J10" s="143"/>
      <c r="K10" s="143"/>
      <c r="L10" s="150"/>
      <c r="M10" s="143"/>
      <c r="N10" s="143"/>
      <c r="O10" s="58"/>
      <c r="P10" s="393">
        <v>1</v>
      </c>
      <c r="Q10" s="396">
        <f>N43</f>
        <v>7</v>
      </c>
      <c r="R10" s="474" t="str">
        <f>VLOOKUP(Q10,пр.взв.!B7:E70,2,FALSE)</f>
        <v>KLETSKOV Nikita</v>
      </c>
      <c r="S10" s="484" t="str">
        <f>VLOOKUP(Q10,пр.взв.!B7:E70,4,FALSE)</f>
        <v>RUS-M</v>
      </c>
      <c r="T10" s="39"/>
    </row>
    <row r="11" spans="1:33" ht="9.4" customHeight="1" thickBot="1">
      <c r="A11" s="405" t="s">
        <v>38</v>
      </c>
      <c r="C11" s="409">
        <v>1</v>
      </c>
      <c r="D11" s="399" t="str">
        <f>VLOOKUP(C11,пр.взв.!B7:F70,2,FALSE)</f>
        <v>BALYKOV Vladimir</v>
      </c>
      <c r="E11" s="452" t="str">
        <f>VLOOKUP(C11,пр.взв.!B7:F70,3,FALSE)</f>
        <v>1991, ms</v>
      </c>
      <c r="F11" s="453" t="str">
        <f>VLOOKUP(C11,пр.взв.!B7:F70,4,FALSE)</f>
        <v>RUS</v>
      </c>
      <c r="G11" s="93"/>
      <c r="H11" s="68"/>
      <c r="I11" s="58"/>
      <c r="J11" s="381"/>
      <c r="K11" s="143"/>
      <c r="L11" s="150"/>
      <c r="M11" s="143"/>
      <c r="N11" s="144"/>
      <c r="O11" s="99"/>
      <c r="P11" s="446"/>
      <c r="Q11" s="384"/>
      <c r="R11" s="475" t="e">
        <f>VLOOKUP(Q11,пр.взв.!B7:E70,2,FALSE)</f>
        <v>#N/A</v>
      </c>
      <c r="S11" s="480" t="e">
        <f>VLOOKUP(Q11,пр.взв.!B7:E70,4,FALSE)</f>
        <v>#N/A</v>
      </c>
      <c r="T11" s="39"/>
    </row>
    <row r="12" spans="1:33" ht="9.4" customHeight="1">
      <c r="A12" s="406"/>
      <c r="C12" s="410"/>
      <c r="D12" s="400">
        <f>пр.взв.!C8</f>
        <v>0</v>
      </c>
      <c r="E12" s="454"/>
      <c r="F12" s="455">
        <f>пр.взв.!E8</f>
        <v>0</v>
      </c>
      <c r="G12" s="420">
        <v>1</v>
      </c>
      <c r="H12" s="68"/>
      <c r="I12" s="58"/>
      <c r="J12" s="381"/>
      <c r="K12" s="143"/>
      <c r="L12" s="151"/>
      <c r="M12" s="143"/>
      <c r="N12" s="145"/>
      <c r="O12" s="100"/>
      <c r="P12" s="447">
        <v>2</v>
      </c>
      <c r="Q12" s="384">
        <v>14</v>
      </c>
      <c r="R12" s="475" t="str">
        <f>VLOOKUP(Q12,пр.взв.!B7:F70,2,FALSE)</f>
        <v>BAZYLEV Dzmitri</v>
      </c>
      <c r="S12" s="476" t="str">
        <f>VLOOKUP(Q12,пр.взв.!B7:E70,4,FALSE)</f>
        <v>BLR</v>
      </c>
      <c r="T12" s="39"/>
    </row>
    <row r="13" spans="1:33" ht="9.4" customHeight="1" thickBot="1">
      <c r="A13" s="406"/>
      <c r="C13" s="401">
        <v>17</v>
      </c>
      <c r="D13" s="397">
        <f>VLOOKUP(пр.хода!C13,пр.взв.!B7:F70,2,FALSE)</f>
        <v>0</v>
      </c>
      <c r="E13" s="456">
        <f>VLOOKUP(C13,пр.взв.!B7:F70,3,FALSE)</f>
        <v>0</v>
      </c>
      <c r="F13" s="457">
        <f>VLOOKUP(C13,пр.взв.!B7:F70,4,FALSE)</f>
        <v>0</v>
      </c>
      <c r="G13" s="421"/>
      <c r="H13" s="70"/>
      <c r="I13" s="95"/>
      <c r="J13" s="108"/>
      <c r="K13" s="58"/>
      <c r="L13" s="381"/>
      <c r="M13" s="143"/>
      <c r="N13" s="146"/>
      <c r="O13" s="58"/>
      <c r="P13" s="448"/>
      <c r="Q13" s="384"/>
      <c r="R13" s="475" t="e">
        <f>VLOOKUP(Q13,пр.взв.!B2:E72,2,FALSE)</f>
        <v>#N/A</v>
      </c>
      <c r="S13" s="476" t="e">
        <f>VLOOKUP(Q13,пр.взв.!B1:E72,4,FALSE)</f>
        <v>#N/A</v>
      </c>
      <c r="T13" s="39"/>
    </row>
    <row r="14" spans="1:33" ht="9.4" customHeight="1" thickBot="1">
      <c r="A14" s="406"/>
      <c r="C14" s="402"/>
      <c r="D14" s="398">
        <f>пр.взв.!C40</f>
        <v>0</v>
      </c>
      <c r="E14" s="458"/>
      <c r="F14" s="459">
        <f>пр.взв.!E40</f>
        <v>0</v>
      </c>
      <c r="G14" s="72"/>
      <c r="H14" s="94"/>
      <c r="I14" s="389">
        <v>1</v>
      </c>
      <c r="J14" s="69"/>
      <c r="K14" s="69"/>
      <c r="L14" s="381"/>
      <c r="M14" s="143"/>
      <c r="N14" s="143"/>
      <c r="O14" s="58"/>
      <c r="P14" s="414">
        <v>3</v>
      </c>
      <c r="Q14" s="384">
        <v>1</v>
      </c>
      <c r="R14" s="475" t="str">
        <f>VLOOKUP(Q14,пр.взв.!B7:F70,2,FALSE)</f>
        <v>BALYKOV Vladimir</v>
      </c>
      <c r="S14" s="476" t="str">
        <f>VLOOKUP(Q14,пр.взв.!B7:E70,4,FALSE)</f>
        <v>RUS</v>
      </c>
      <c r="T14" s="39"/>
    </row>
    <row r="15" spans="1:33" ht="9.4" customHeight="1" thickBot="1">
      <c r="A15" s="406"/>
      <c r="C15" s="409">
        <v>9</v>
      </c>
      <c r="D15" s="399" t="str">
        <f>VLOOKUP(C15,пр.взв.!B7:F70,2,FALSE)</f>
        <v>KLINOV Anton</v>
      </c>
      <c r="E15" s="452" t="str">
        <f>VLOOKUP(C15,пр.взв.!B7:F70,3,FALSE)</f>
        <v>1987, msic</v>
      </c>
      <c r="F15" s="453" t="str">
        <f>VLOOKUP(C15,пр.взв.!B7:F70,4,FALSE)</f>
        <v>RUS</v>
      </c>
      <c r="G15" s="72"/>
      <c r="H15" s="94"/>
      <c r="I15" s="390"/>
      <c r="J15" s="70"/>
      <c r="K15" s="71"/>
      <c r="L15" s="111"/>
      <c r="M15" s="58"/>
      <c r="N15" s="58"/>
      <c r="O15" s="87"/>
      <c r="P15" s="415"/>
      <c r="Q15" s="384"/>
      <c r="R15" s="475" t="e">
        <f>VLOOKUP(Q15,пр.взв.!B1:E74,2,FALSE)</f>
        <v>#N/A</v>
      </c>
      <c r="S15" s="476" t="e">
        <f>VLOOKUP(Q15,пр.взв.!B1:E74,4,FALSE)</f>
        <v>#N/A</v>
      </c>
      <c r="T15" s="39"/>
    </row>
    <row r="16" spans="1:33" ht="9.4" customHeight="1">
      <c r="A16" s="406"/>
      <c r="C16" s="410"/>
      <c r="D16" s="400">
        <f>пр.взв.!C24</f>
        <v>0</v>
      </c>
      <c r="E16" s="454"/>
      <c r="F16" s="455">
        <f>пр.взв.!E24</f>
        <v>0</v>
      </c>
      <c r="G16" s="422">
        <v>9</v>
      </c>
      <c r="H16" s="73"/>
      <c r="I16" s="71"/>
      <c r="J16" s="69"/>
      <c r="K16" s="71"/>
      <c r="L16" s="68"/>
      <c r="M16" s="68"/>
      <c r="N16" s="33"/>
      <c r="O16" s="33"/>
      <c r="P16" s="414">
        <v>4</v>
      </c>
      <c r="Q16" s="384">
        <v>16</v>
      </c>
      <c r="R16" s="475" t="str">
        <f>VLOOKUP(Q16,пр.взв.!B7:E70,2,FALSE)</f>
        <v>ZHARLYGASOV Bagdat</v>
      </c>
      <c r="S16" s="476" t="str">
        <f>VLOOKUP(Q16,пр.взв.!B7:E70,4,FALSE)</f>
        <v>KAZ</v>
      </c>
      <c r="T16" s="39"/>
    </row>
    <row r="17" spans="1:20" ht="9.4" customHeight="1" thickBot="1">
      <c r="A17" s="406"/>
      <c r="C17" s="401">
        <v>25</v>
      </c>
      <c r="D17" s="397">
        <f>VLOOKUP(пр.хода!C17,пр.взв.!B7:F70,2,FALSE)</f>
        <v>0</v>
      </c>
      <c r="E17" s="456">
        <f>VLOOKUP(C17,пр.взв.!B7:F70,3,FALSE)</f>
        <v>0</v>
      </c>
      <c r="F17" s="457">
        <f>VLOOKUP(C17,пр.взв.!B7:F70,4,FALSE)</f>
        <v>0</v>
      </c>
      <c r="G17" s="423"/>
      <c r="H17" s="68"/>
      <c r="I17" s="69"/>
      <c r="J17" s="69"/>
      <c r="K17" s="71"/>
      <c r="L17" s="68"/>
      <c r="M17" s="68"/>
      <c r="N17" s="33"/>
      <c r="O17" s="33"/>
      <c r="P17" s="415"/>
      <c r="Q17" s="384"/>
      <c r="R17" s="475" t="e">
        <f>VLOOKUP(Q17,пр.взв.!B3:E76,2,FALSE)</f>
        <v>#N/A</v>
      </c>
      <c r="S17" s="476" t="e">
        <f>VLOOKUP(Q17,пр.взв.!B3:E76,4,FALSE)</f>
        <v>#N/A</v>
      </c>
      <c r="T17" s="39"/>
    </row>
    <row r="18" spans="1:20" ht="9.4" customHeight="1" thickBot="1">
      <c r="A18" s="406"/>
      <c r="C18" s="402"/>
      <c r="D18" s="398">
        <f>пр.взв.!C56</f>
        <v>0</v>
      </c>
      <c r="E18" s="458"/>
      <c r="F18" s="459">
        <f>пр.взв.!E56</f>
        <v>0</v>
      </c>
      <c r="G18" s="72"/>
      <c r="H18" s="68"/>
      <c r="I18" s="69"/>
      <c r="J18" s="94"/>
      <c r="K18" s="389">
        <v>1</v>
      </c>
      <c r="L18" s="68"/>
      <c r="M18" s="68"/>
      <c r="N18" s="33"/>
      <c r="O18" s="33"/>
      <c r="P18" s="416" t="s">
        <v>91</v>
      </c>
      <c r="Q18" s="384">
        <v>5</v>
      </c>
      <c r="R18" s="475" t="str">
        <f>VLOOKUP(Q18,пр.взв.!B7:E70,2,FALSE)</f>
        <v>KLETSKOV Dmitriy</v>
      </c>
      <c r="S18" s="480" t="str">
        <f>VLOOKUP(Q18,пр.взв.!B7:E70,4,FALSE)</f>
        <v>RUS-M</v>
      </c>
      <c r="T18" s="39"/>
    </row>
    <row r="19" spans="1:20" ht="9.4" customHeight="1" thickBot="1">
      <c r="A19" s="406"/>
      <c r="C19" s="409">
        <v>5</v>
      </c>
      <c r="D19" s="399" t="str">
        <f>VLOOKUP(пр.хода!C19,пр.взв.!B7:F70,2,FALSE)</f>
        <v>KLETSKOV Dmitriy</v>
      </c>
      <c r="E19" s="452" t="str">
        <f>VLOOKUP(C19,пр.взв.!B7:F70,3,FALSE)</f>
        <v>1986, msic</v>
      </c>
      <c r="F19" s="453" t="str">
        <f>VLOOKUP(C19,пр.взв.!B7:F70,4,FALSE)</f>
        <v>RUS-M</v>
      </c>
      <c r="G19" s="72"/>
      <c r="H19" s="68"/>
      <c r="I19" s="69"/>
      <c r="J19" s="94"/>
      <c r="K19" s="390"/>
      <c r="L19" s="74"/>
      <c r="M19" s="68"/>
      <c r="N19" s="33"/>
      <c r="O19" s="33"/>
      <c r="P19" s="417"/>
      <c r="Q19" s="384"/>
      <c r="R19" s="475" t="e">
        <f>VLOOKUP(Q19,пр.взв.!B5:E78,2,FALSE)</f>
        <v>#N/A</v>
      </c>
      <c r="S19" s="480" t="e">
        <f>VLOOKUP(Q19,пр.взв.!B5:E78,4,FALSE)</f>
        <v>#N/A</v>
      </c>
      <c r="T19" s="39"/>
    </row>
    <row r="20" spans="1:20" ht="9.4" customHeight="1">
      <c r="A20" s="406"/>
      <c r="C20" s="410"/>
      <c r="D20" s="400">
        <f>пр.взв.!C16</f>
        <v>0</v>
      </c>
      <c r="E20" s="454"/>
      <c r="F20" s="455">
        <f>пр.взв.!E16</f>
        <v>0</v>
      </c>
      <c r="G20" s="420">
        <v>5</v>
      </c>
      <c r="H20" s="68"/>
      <c r="I20" s="69"/>
      <c r="J20" s="69"/>
      <c r="K20" s="71"/>
      <c r="L20" s="75"/>
      <c r="M20" s="68"/>
      <c r="N20" s="33"/>
      <c r="O20" s="33"/>
      <c r="P20" s="416" t="s">
        <v>91</v>
      </c>
      <c r="Q20" s="384">
        <v>18</v>
      </c>
      <c r="R20" s="475" t="str">
        <f>VLOOKUP(Q20,пр.взв.!B7:E70,2,FALSE)</f>
        <v>KHASANOF Mustafo</v>
      </c>
      <c r="S20" s="476" t="str">
        <f>VLOOKUP(Q20,пр.взв.!B7:E70,4,FALSE)</f>
        <v>TJK</v>
      </c>
      <c r="T20" s="39"/>
    </row>
    <row r="21" spans="1:20" ht="9.4" customHeight="1" thickBot="1">
      <c r="A21" s="406"/>
      <c r="C21" s="401">
        <v>21</v>
      </c>
      <c r="D21" s="397">
        <f>VLOOKUP(пр.хода!C21,пр.взв.!B7:F70,2,FALSE)</f>
        <v>0</v>
      </c>
      <c r="E21" s="456">
        <f>VLOOKUP(C21,пр.взв.!B7:F70,3,FALSE)</f>
        <v>0</v>
      </c>
      <c r="F21" s="457">
        <f>VLOOKUP(C21,пр.взв.!B7:F70,4,FALSE)</f>
        <v>0</v>
      </c>
      <c r="G21" s="421"/>
      <c r="H21" s="70"/>
      <c r="I21" s="71"/>
      <c r="J21" s="69"/>
      <c r="K21" s="71"/>
      <c r="L21" s="75"/>
      <c r="M21" s="68"/>
      <c r="N21" s="33"/>
      <c r="O21" s="33"/>
      <c r="P21" s="417"/>
      <c r="Q21" s="384"/>
      <c r="R21" s="475" t="e">
        <f>VLOOKUP(Q21,пр.взв.!B1:E80,2,FALSE)</f>
        <v>#N/A</v>
      </c>
      <c r="S21" s="476" t="e">
        <f>VLOOKUP(Q21,пр.взв.!B7:E80,4,FALSE)</f>
        <v>#N/A</v>
      </c>
      <c r="T21" s="39"/>
    </row>
    <row r="22" spans="1:20" ht="9.4" customHeight="1" thickBot="1">
      <c r="A22" s="406"/>
      <c r="C22" s="402"/>
      <c r="D22" s="398">
        <f>пр.взв.!C46</f>
        <v>0</v>
      </c>
      <c r="E22" s="458"/>
      <c r="F22" s="459">
        <f>пр.взв.!E46</f>
        <v>0</v>
      </c>
      <c r="G22" s="72"/>
      <c r="H22" s="69"/>
      <c r="I22" s="391">
        <v>5</v>
      </c>
      <c r="J22" s="73"/>
      <c r="K22" s="71"/>
      <c r="L22" s="75"/>
      <c r="M22" s="68"/>
      <c r="N22" s="33"/>
      <c r="O22" s="33"/>
      <c r="P22" s="385" t="s">
        <v>92</v>
      </c>
      <c r="Q22" s="384">
        <v>11</v>
      </c>
      <c r="R22" s="475" t="str">
        <f>VLOOKUP(Q22,пр.взв.!B7:E70,2,FALSE)</f>
        <v>OGARYSHEV Aleksey</v>
      </c>
      <c r="S22" s="476" t="str">
        <f>VLOOKUP(Q22,пр.взв.!B7:E70,4,FALSE)</f>
        <v>RUS</v>
      </c>
      <c r="T22" s="39"/>
    </row>
    <row r="23" spans="1:20" ht="9.4" customHeight="1" thickBot="1">
      <c r="A23" s="406"/>
      <c r="C23" s="409">
        <v>13</v>
      </c>
      <c r="D23" s="403" t="e">
        <f>VLOOKUP(пр.хода!C23,пр.взв.!B7:F70,2,FALSE)</f>
        <v>#N/A</v>
      </c>
      <c r="E23" s="460" t="e">
        <f>VLOOKUP(C23,пр.взв.!B7:F70,3,FALSE)</f>
        <v>#N/A</v>
      </c>
      <c r="F23" s="461" t="e">
        <f>VLOOKUP(C23,пр.взв.!B7:F70,4,FALSE)</f>
        <v>#N/A</v>
      </c>
      <c r="G23" s="97"/>
      <c r="H23" s="69"/>
      <c r="I23" s="392"/>
      <c r="J23" s="69"/>
      <c r="K23" s="69"/>
      <c r="L23" s="75"/>
      <c r="M23" s="68"/>
      <c r="N23" s="33"/>
      <c r="O23" s="33"/>
      <c r="P23" s="386"/>
      <c r="Q23" s="384"/>
      <c r="R23" s="475" t="e">
        <f>VLOOKUP(Q23,пр.взв.!B1:E82,2,FALSE)</f>
        <v>#N/A</v>
      </c>
      <c r="S23" s="476" t="e">
        <f>VLOOKUP(Q23,пр.взв.!B1:E82,4,FALSE)</f>
        <v>#N/A</v>
      </c>
      <c r="T23" s="39"/>
    </row>
    <row r="24" spans="1:20" ht="9.4" customHeight="1">
      <c r="A24" s="406"/>
      <c r="C24" s="410"/>
      <c r="D24" s="404">
        <f>пр.взв.!C32</f>
        <v>0</v>
      </c>
      <c r="E24" s="462"/>
      <c r="F24" s="463">
        <f>пр.взв.!E32</f>
        <v>0</v>
      </c>
      <c r="G24" s="450"/>
      <c r="H24" s="73"/>
      <c r="I24" s="71"/>
      <c r="J24" s="69"/>
      <c r="K24" s="69"/>
      <c r="L24" s="75"/>
      <c r="M24" s="68"/>
      <c r="N24" s="33"/>
      <c r="O24" s="33"/>
      <c r="P24" s="385" t="s">
        <v>92</v>
      </c>
      <c r="Q24" s="384">
        <v>12</v>
      </c>
      <c r="R24" s="475" t="str">
        <f>VLOOKUP(Q24,пр.взв.!B7:E70,2,FALSE)</f>
        <v>TUTKHALIAN Vae</v>
      </c>
      <c r="S24" s="476" t="str">
        <f>VLOOKUP(Q24,пр.взв.!B7:E70,4,FALSE)</f>
        <v>BLR</v>
      </c>
      <c r="T24" s="39"/>
    </row>
    <row r="25" spans="1:20" ht="9.4" customHeight="1" thickBot="1">
      <c r="A25" s="406"/>
      <c r="C25" s="401">
        <v>29</v>
      </c>
      <c r="D25" s="397">
        <f>VLOOKUP(пр.хода!C25,пр.взв.!B7:F70,2,FALSE)</f>
        <v>0</v>
      </c>
      <c r="E25" s="456">
        <f>VLOOKUP(C25,пр.взв.!B7:F70,3,FALSE)</f>
        <v>0</v>
      </c>
      <c r="F25" s="457">
        <f>VLOOKUP(C25,пр.взв.!B7:F70,4,FALSE)</f>
        <v>0</v>
      </c>
      <c r="G25" s="451"/>
      <c r="H25" s="68"/>
      <c r="I25" s="69"/>
      <c r="J25" s="69"/>
      <c r="K25" s="69"/>
      <c r="L25" s="75"/>
      <c r="M25" s="68"/>
      <c r="N25" s="33"/>
      <c r="O25" s="33"/>
      <c r="P25" s="386"/>
      <c r="Q25" s="384"/>
      <c r="R25" s="475" t="e">
        <f>VLOOKUP(Q25,пр.взв.!B1:E84,2,FALSE)</f>
        <v>#N/A</v>
      </c>
      <c r="S25" s="476" t="e">
        <f>VLOOKUP(Q25,пр.взв.!B1:E84,4,FALSE)</f>
        <v>#N/A</v>
      </c>
      <c r="T25" s="39"/>
    </row>
    <row r="26" spans="1:20" ht="9.4" customHeight="1" thickBot="1">
      <c r="A26" s="406"/>
      <c r="C26" s="402"/>
      <c r="D26" s="398">
        <f>пр.взв.!C64</f>
        <v>0</v>
      </c>
      <c r="E26" s="458"/>
      <c r="F26" s="459">
        <f>пр.взв.!E64</f>
        <v>0</v>
      </c>
      <c r="G26" s="72"/>
      <c r="H26" s="68"/>
      <c r="I26" s="69"/>
      <c r="J26" s="69"/>
      <c r="K26" s="69"/>
      <c r="L26" s="94"/>
      <c r="M26" s="389">
        <v>7</v>
      </c>
      <c r="N26" s="33"/>
      <c r="O26" s="33"/>
      <c r="P26" s="387" t="s">
        <v>95</v>
      </c>
      <c r="Q26" s="384">
        <v>9</v>
      </c>
      <c r="R26" s="475" t="str">
        <f>VLOOKUP(Q26,пр.взв.!B7:E70,2,FALSE)</f>
        <v>KLINOV Anton</v>
      </c>
      <c r="S26" s="476" t="str">
        <f>VLOOKUP(Q26,пр.взв.!B7:E70,4,FALSE)</f>
        <v>RUS</v>
      </c>
      <c r="T26" s="39"/>
    </row>
    <row r="27" spans="1:20" ht="9.4" customHeight="1" thickBot="1">
      <c r="A27" s="405" t="s">
        <v>41</v>
      </c>
      <c r="C27" s="409">
        <v>3</v>
      </c>
      <c r="D27" s="399" t="str">
        <f>VLOOKUP(C27,пр.взв.!B7:F70,2,FALSE)</f>
        <v>VLASOV Maksim</v>
      </c>
      <c r="E27" s="452" t="str">
        <f>VLOOKUP(C27,пр.взв.!B7:F70,3,FALSE)</f>
        <v>1990, cms</v>
      </c>
      <c r="F27" s="453" t="str">
        <f>VLOOKUP(C27,пр.взв.!B7:F70,4,FALSE)</f>
        <v>RUS</v>
      </c>
      <c r="G27" s="96"/>
      <c r="H27" s="68"/>
      <c r="I27" s="69"/>
      <c r="J27" s="69"/>
      <c r="K27" s="69"/>
      <c r="L27" s="94"/>
      <c r="M27" s="390"/>
      <c r="N27" s="90"/>
      <c r="O27" s="33"/>
      <c r="P27" s="388"/>
      <c r="Q27" s="384"/>
      <c r="R27" s="475" t="e">
        <f>VLOOKUP(Q27,пр.взв.!B2:E86,2,FALSE)</f>
        <v>#N/A</v>
      </c>
      <c r="S27" s="476" t="e">
        <f>VLOOKUP(Q27,пр.взв.!B2:E86,4,FALSE)</f>
        <v>#N/A</v>
      </c>
      <c r="T27" s="39"/>
    </row>
    <row r="28" spans="1:20" ht="9.4" customHeight="1">
      <c r="A28" s="406"/>
      <c r="C28" s="410"/>
      <c r="D28" s="400">
        <f>пр.взв.!C12</f>
        <v>0</v>
      </c>
      <c r="E28" s="454"/>
      <c r="F28" s="455">
        <f>пр.взв.!E12</f>
        <v>0</v>
      </c>
      <c r="G28" s="420">
        <v>3</v>
      </c>
      <c r="H28" s="68"/>
      <c r="I28" s="69"/>
      <c r="J28" s="69"/>
      <c r="K28" s="69"/>
      <c r="L28" s="75"/>
      <c r="M28" s="68"/>
      <c r="N28" s="91"/>
      <c r="O28" s="33"/>
      <c r="P28" s="387" t="s">
        <v>95</v>
      </c>
      <c r="Q28" s="384">
        <v>3</v>
      </c>
      <c r="R28" s="475" t="str">
        <f>VLOOKUP(Q28,пр.взв.!B7:E70,2,FALSE)</f>
        <v>VLASOV Maksim</v>
      </c>
      <c r="S28" s="476" t="str">
        <f>VLOOKUP(Q28,пр.взв.!B7:E70,4,FALSE)</f>
        <v>RUS</v>
      </c>
      <c r="T28" s="39"/>
    </row>
    <row r="29" spans="1:20" ht="9.4" customHeight="1" thickBot="1">
      <c r="A29" s="406"/>
      <c r="C29" s="401">
        <v>19</v>
      </c>
      <c r="D29" s="397">
        <f>VLOOKUP(пр.хода!C29,пр.взв.!B7:F70,2,FALSE)</f>
        <v>0</v>
      </c>
      <c r="E29" s="456">
        <f>VLOOKUP(C29,пр.взв.!B7:F70,3,FALSE)</f>
        <v>0</v>
      </c>
      <c r="F29" s="457">
        <f>VLOOKUP(C29,пр.взв.!B7:F70,4,FALSE)</f>
        <v>0</v>
      </c>
      <c r="G29" s="421"/>
      <c r="H29" s="70"/>
      <c r="I29" s="95"/>
      <c r="J29" s="69"/>
      <c r="K29" s="69"/>
      <c r="L29" s="75"/>
      <c r="M29" s="68"/>
      <c r="N29" s="91"/>
      <c r="O29" s="33"/>
      <c r="P29" s="388"/>
      <c r="Q29" s="384"/>
      <c r="R29" s="475" t="e">
        <f>VLOOKUP(Q29,пр.взв.!B5:E88,2,FALSE)</f>
        <v>#N/A</v>
      </c>
      <c r="S29" s="476" t="e">
        <f>VLOOKUP(Q29,пр.взв.!B2:E88,4,FALSE)</f>
        <v>#N/A</v>
      </c>
      <c r="T29" s="39"/>
    </row>
    <row r="30" spans="1:20" ht="9.4" customHeight="1" thickBot="1">
      <c r="A30" s="406"/>
      <c r="C30" s="402"/>
      <c r="D30" s="398">
        <f>пр.взв.!C44</f>
        <v>0</v>
      </c>
      <c r="E30" s="458"/>
      <c r="F30" s="459">
        <f>пр.взв.!E44</f>
        <v>0</v>
      </c>
      <c r="G30" s="72"/>
      <c r="H30" s="94"/>
      <c r="I30" s="389">
        <v>11</v>
      </c>
      <c r="J30" s="69"/>
      <c r="K30" s="69"/>
      <c r="L30" s="75"/>
      <c r="M30" s="68"/>
      <c r="N30" s="91"/>
      <c r="O30" s="33"/>
      <c r="P30" s="387" t="s">
        <v>95</v>
      </c>
      <c r="Q30" s="384">
        <v>10</v>
      </c>
      <c r="R30" s="479" t="str">
        <f>VLOOKUP(Q30,пр.взв.!B7:E70,2,FALSE)</f>
        <v>ZHARKYNBAY UULU Eldiyar</v>
      </c>
      <c r="S30" s="476" t="str">
        <f>VLOOKUP(Q30,пр.взв.!B7:E70,4,FALSE)</f>
        <v>KGZ</v>
      </c>
      <c r="T30" s="39"/>
    </row>
    <row r="31" spans="1:20" ht="9.4" customHeight="1" thickBot="1">
      <c r="A31" s="406"/>
      <c r="C31" s="409">
        <v>11</v>
      </c>
      <c r="D31" s="399" t="str">
        <f>VLOOKUP(пр.хода!C31,пр.взв.!B7:F70,2,FALSE)</f>
        <v>OGARYSHEV Aleksey</v>
      </c>
      <c r="E31" s="452" t="str">
        <f>VLOOKUP(C31,пр.взв.!B7:F70,3,FALSE)</f>
        <v>1988, ms</v>
      </c>
      <c r="F31" s="453" t="str">
        <f>VLOOKUP(C31,пр.взв.!B7:F70,4,FALSE)</f>
        <v>RUS</v>
      </c>
      <c r="G31" s="97"/>
      <c r="H31" s="94"/>
      <c r="I31" s="390"/>
      <c r="J31" s="70"/>
      <c r="K31" s="71"/>
      <c r="L31" s="75"/>
      <c r="M31" s="68"/>
      <c r="N31" s="91"/>
      <c r="O31" s="33"/>
      <c r="P31" s="388"/>
      <c r="Q31" s="384"/>
      <c r="R31" s="479" t="e">
        <f>VLOOKUP(Q31,пр.взв.!B2:E90,2,FALSE)</f>
        <v>#N/A</v>
      </c>
      <c r="S31" s="476" t="e">
        <f>VLOOKUP(Q31,пр.взв.!B7:E90,4,FALSE)</f>
        <v>#N/A</v>
      </c>
      <c r="T31" s="39"/>
    </row>
    <row r="32" spans="1:20" ht="9.4" customHeight="1">
      <c r="A32" s="406"/>
      <c r="C32" s="410"/>
      <c r="D32" s="400">
        <f>пр.взв.!C28</f>
        <v>0</v>
      </c>
      <c r="E32" s="454"/>
      <c r="F32" s="455">
        <f>пр.взв.!E28</f>
        <v>0</v>
      </c>
      <c r="G32" s="422">
        <v>11</v>
      </c>
      <c r="H32" s="73"/>
      <c r="I32" s="71"/>
      <c r="J32" s="69"/>
      <c r="K32" s="71"/>
      <c r="L32" s="75"/>
      <c r="M32" s="68"/>
      <c r="N32" s="91"/>
      <c r="O32" s="33"/>
      <c r="P32" s="387" t="s">
        <v>95</v>
      </c>
      <c r="Q32" s="384">
        <v>6</v>
      </c>
      <c r="R32" s="475" t="str">
        <f>VLOOKUP(Q32,пр.взв.!B7:E70,2,FALSE)</f>
        <v>MUSLUMOV Elgun</v>
      </c>
      <c r="S32" s="476" t="str">
        <f>VLOOKUP(Q32,пр.взв.!B7:E70,4,FALSE)</f>
        <v>AZE</v>
      </c>
      <c r="T32" s="39"/>
    </row>
    <row r="33" spans="1:21" ht="9.4" customHeight="1" thickBot="1">
      <c r="A33" s="406"/>
      <c r="C33" s="401">
        <v>27</v>
      </c>
      <c r="D33" s="397">
        <f>VLOOKUP(пр.хода!C33,пр.взв.!B7:F70,2,FALSE)</f>
        <v>0</v>
      </c>
      <c r="E33" s="456">
        <f>VLOOKUP(C33,пр.взв.!B7:F70,3,FALSE)</f>
        <v>0</v>
      </c>
      <c r="F33" s="457">
        <f>VLOOKUP(C33,пр.взв.!B7:F70,4,FALSE)</f>
        <v>0</v>
      </c>
      <c r="G33" s="423"/>
      <c r="H33" s="68"/>
      <c r="I33" s="69"/>
      <c r="J33" s="69"/>
      <c r="K33" s="71"/>
      <c r="L33" s="75"/>
      <c r="M33" s="68"/>
      <c r="N33" s="91"/>
      <c r="O33" s="33"/>
      <c r="P33" s="388"/>
      <c r="Q33" s="384"/>
      <c r="R33" s="475" t="e">
        <f>VLOOKUP(Q33,пр.взв.!B2:E92,2,FALSE)</f>
        <v>#N/A</v>
      </c>
      <c r="S33" s="476" t="e">
        <f>VLOOKUP(Q33,пр.взв.!B2:E92,4,FALSE)</f>
        <v>#N/A</v>
      </c>
      <c r="T33" s="39"/>
    </row>
    <row r="34" spans="1:21" ht="9.4" customHeight="1" thickBot="1">
      <c r="A34" s="406"/>
      <c r="C34" s="402"/>
      <c r="D34" s="398">
        <f>пр.взв.!C60</f>
        <v>0</v>
      </c>
      <c r="E34" s="458"/>
      <c r="F34" s="459">
        <f>пр.взв.!E60</f>
        <v>0</v>
      </c>
      <c r="G34" s="72"/>
      <c r="H34" s="68"/>
      <c r="I34" s="69"/>
      <c r="J34" s="69"/>
      <c r="K34" s="391">
        <v>7</v>
      </c>
      <c r="L34" s="76"/>
      <c r="M34" s="68"/>
      <c r="N34" s="91"/>
      <c r="O34" s="33"/>
      <c r="P34" s="387" t="s">
        <v>95</v>
      </c>
      <c r="Q34" s="384">
        <v>4</v>
      </c>
      <c r="R34" s="475" t="str">
        <f>VLOOKUP(Q34,пр.взв.!B7:E70,2,FALSE)</f>
        <v>MOVLAMOV Rauf</v>
      </c>
      <c r="S34" s="476" t="str">
        <f>VLOOKUP(Q34,пр.взв.!B7:F70,4,FALSE)</f>
        <v>AZE</v>
      </c>
      <c r="T34" s="39"/>
    </row>
    <row r="35" spans="1:21" ht="9.4" customHeight="1" thickBot="1">
      <c r="A35" s="406"/>
      <c r="C35" s="409">
        <v>7</v>
      </c>
      <c r="D35" s="399" t="str">
        <f>VLOOKUP(C35,пр.взв.!B7:F70,2,FALSE)</f>
        <v>KLETSKOV Nikita</v>
      </c>
      <c r="E35" s="452" t="str">
        <f>VLOOKUP(C35,пр.взв.!B7:F70,3,FALSE)</f>
        <v>1986, msic</v>
      </c>
      <c r="F35" s="453" t="str">
        <f>VLOOKUP(C35,пр.взв.!B7:F70,4,FALSE)</f>
        <v>RUS-M</v>
      </c>
      <c r="G35" s="96"/>
      <c r="H35" s="68"/>
      <c r="I35" s="69"/>
      <c r="J35" s="69"/>
      <c r="K35" s="392"/>
      <c r="L35" s="69"/>
      <c r="M35" s="68"/>
      <c r="N35" s="91"/>
      <c r="O35" s="33"/>
      <c r="P35" s="388"/>
      <c r="Q35" s="384"/>
      <c r="R35" s="475" t="e">
        <f>VLOOKUP(Q35,пр.взв.!B1:E94,2,FALSE)</f>
        <v>#N/A</v>
      </c>
      <c r="S35" s="476" t="e">
        <f>VLOOKUP(Q35,пр.взв.!B1:E94,4,FALSE)</f>
        <v>#N/A</v>
      </c>
      <c r="T35" s="35"/>
      <c r="U35" s="15"/>
    </row>
    <row r="36" spans="1:21" ht="9.4" customHeight="1">
      <c r="A36" s="406"/>
      <c r="C36" s="410"/>
      <c r="D36" s="400">
        <f>пр.взв.!C20</f>
        <v>0</v>
      </c>
      <c r="E36" s="454"/>
      <c r="F36" s="455">
        <f>пр.взв.!E20</f>
        <v>0</v>
      </c>
      <c r="G36" s="420">
        <v>7</v>
      </c>
      <c r="H36" s="68"/>
      <c r="I36" s="69"/>
      <c r="J36" s="69"/>
      <c r="K36" s="71"/>
      <c r="L36" s="69"/>
      <c r="M36" s="68"/>
      <c r="N36" s="91"/>
      <c r="O36" s="33"/>
      <c r="P36" s="387" t="s">
        <v>95</v>
      </c>
      <c r="Q36" s="384">
        <v>8</v>
      </c>
      <c r="R36" s="475" t="str">
        <f>VLOOKUP(Q36,пр.взв.!B7:E70,2,FALSE)</f>
        <v>KURBONOV Farukh</v>
      </c>
      <c r="S36" s="476" t="str">
        <f>VLOOKUP(Q36,пр.взв.!B7:E70,4,FALSE)</f>
        <v>TJK</v>
      </c>
      <c r="T36" s="35"/>
      <c r="U36" s="15"/>
    </row>
    <row r="37" spans="1:21" ht="9.4" customHeight="1" thickBot="1">
      <c r="A37" s="406"/>
      <c r="C37" s="401">
        <v>23</v>
      </c>
      <c r="D37" s="397">
        <f>VLOOKUP(пр.хода!C37,пр.взв.!B7:F70,2,FALSE)</f>
        <v>0</v>
      </c>
      <c r="E37" s="456">
        <f>VLOOKUP(C37,пр.взв.!B7:F70,3,FALSE)</f>
        <v>0</v>
      </c>
      <c r="F37" s="457">
        <f>VLOOKUP(C37,пр.взв.!B7:F70,4,FALSE)</f>
        <v>0</v>
      </c>
      <c r="G37" s="421"/>
      <c r="H37" s="70"/>
      <c r="I37" s="71"/>
      <c r="J37" s="69"/>
      <c r="K37" s="71"/>
      <c r="L37" s="69"/>
      <c r="M37" s="68"/>
      <c r="N37" s="91"/>
      <c r="O37" s="33"/>
      <c r="P37" s="388"/>
      <c r="Q37" s="384"/>
      <c r="R37" s="475" t="e">
        <f>VLOOKUP(Q37,пр.взв.!B3:E96,2,FALSE)</f>
        <v>#N/A</v>
      </c>
      <c r="S37" s="476" t="e">
        <f>VLOOKUP(Q37,пр.взв.!B3:E96,4,FALSE)</f>
        <v>#N/A</v>
      </c>
      <c r="T37" s="35"/>
      <c r="U37" s="15"/>
    </row>
    <row r="38" spans="1:21" ht="9.4" customHeight="1" thickBot="1">
      <c r="A38" s="406"/>
      <c r="C38" s="402"/>
      <c r="D38" s="398">
        <f>пр.взв.!C52</f>
        <v>0</v>
      </c>
      <c r="E38" s="458"/>
      <c r="F38" s="459">
        <f>пр.взв.!E52</f>
        <v>0</v>
      </c>
      <c r="G38" s="72"/>
      <c r="H38" s="69"/>
      <c r="I38" s="391">
        <v>7</v>
      </c>
      <c r="J38" s="73"/>
      <c r="K38" s="71"/>
      <c r="L38" s="69"/>
      <c r="M38" s="68"/>
      <c r="N38" s="91"/>
      <c r="O38" s="33"/>
      <c r="P38" s="425" t="s">
        <v>96</v>
      </c>
      <c r="Q38" s="384">
        <v>2</v>
      </c>
      <c r="R38" s="475" t="str">
        <f>VLOOKUP(Q38,пр.взв.!B7:E70,2,FALSE)</f>
        <v>DULO Daniel</v>
      </c>
      <c r="S38" s="476" t="str">
        <f>VLOOKUP(Q38,пр.взв.!B7:E70,4,FALSE)</f>
        <v>SVK</v>
      </c>
      <c r="T38" s="35"/>
      <c r="U38" s="15"/>
    </row>
    <row r="39" spans="1:21" ht="9.4" customHeight="1" thickBot="1">
      <c r="A39" s="406"/>
      <c r="C39" s="409">
        <v>15</v>
      </c>
      <c r="D39" s="403" t="e">
        <f>VLOOKUP(пр.хода!C39,пр.взв.!B7:F70,2,FALSE)</f>
        <v>#N/A</v>
      </c>
      <c r="E39" s="460" t="e">
        <f>VLOOKUP(C39,пр.взв.!B7:F70,3,FALSE)</f>
        <v>#N/A</v>
      </c>
      <c r="F39" s="461" t="e">
        <f>VLOOKUP(C39,пр.взв.!B7:F70,4,FALSE)</f>
        <v>#N/A</v>
      </c>
      <c r="G39" s="97"/>
      <c r="H39" s="69"/>
      <c r="I39" s="392"/>
      <c r="J39" s="69"/>
      <c r="K39" s="69"/>
      <c r="L39" s="69"/>
      <c r="M39" s="69"/>
      <c r="N39" s="91"/>
      <c r="O39" s="33"/>
      <c r="P39" s="449"/>
      <c r="Q39" s="384"/>
      <c r="R39" s="475" t="e">
        <f>VLOOKUP(Q39,пр.взв.!B5:E98,2,FALSE)</f>
        <v>#N/A</v>
      </c>
      <c r="S39" s="476" t="e">
        <f>VLOOKUP(Q39,пр.взв.!B3:E98,4,FALSE)</f>
        <v>#N/A</v>
      </c>
      <c r="T39" s="35"/>
      <c r="U39" s="15"/>
    </row>
    <row r="40" spans="1:21" ht="9.4" customHeight="1">
      <c r="A40" s="406"/>
      <c r="C40" s="410"/>
      <c r="D40" s="404">
        <f>пр.взв.!C36</f>
        <v>0</v>
      </c>
      <c r="E40" s="462"/>
      <c r="F40" s="463">
        <f>пр.взв.!E36</f>
        <v>0</v>
      </c>
      <c r="G40" s="422"/>
      <c r="H40" s="73"/>
      <c r="I40" s="71"/>
      <c r="J40" s="69"/>
      <c r="K40" s="68"/>
      <c r="L40" s="69"/>
      <c r="M40" s="69"/>
      <c r="N40" s="91"/>
      <c r="O40" s="33"/>
      <c r="P40" s="425" t="s">
        <v>96</v>
      </c>
      <c r="Q40" s="384">
        <v>20</v>
      </c>
      <c r="R40" s="475" t="str">
        <f>VLOOKUP(Q40,пр.взв.!B7:E70,2,FALSE)</f>
        <v>GEVORGYAN Vaag</v>
      </c>
      <c r="S40" s="476" t="str">
        <f>VLOOKUP(Q40,пр.взв.!B7:E70,4,FALSE)</f>
        <v>ARM</v>
      </c>
      <c r="T40" s="39"/>
    </row>
    <row r="41" spans="1:21" ht="9.4" customHeight="1" thickBot="1">
      <c r="A41" s="406"/>
      <c r="C41" s="401">
        <v>31</v>
      </c>
      <c r="D41" s="397">
        <f>VLOOKUP(пр.хода!C41,пр.взв.!B7:F70,2,FALSE)</f>
        <v>0</v>
      </c>
      <c r="E41" s="456">
        <f>VLOOKUP(C41,пр.взв.!B7:F70,3,FALSE)</f>
        <v>0</v>
      </c>
      <c r="F41" s="457">
        <f>VLOOKUP(C41,пр.взв.!B7:F70,4,FALSE)</f>
        <v>0</v>
      </c>
      <c r="G41" s="423"/>
      <c r="H41" s="68"/>
      <c r="I41" s="68"/>
      <c r="J41" s="69"/>
      <c r="K41" s="68"/>
      <c r="L41" s="69"/>
      <c r="M41" s="69"/>
      <c r="N41" s="91"/>
      <c r="O41" s="33"/>
      <c r="P41" s="426"/>
      <c r="Q41" s="395"/>
      <c r="R41" s="477" t="e">
        <f>VLOOKUP(Q41,пр.взв.!B3:E100,2,FALSE)</f>
        <v>#N/A</v>
      </c>
      <c r="S41" s="478" t="e">
        <f>VLOOKUP(Q41,пр.взв.!B3:E100,4,FALSE)</f>
        <v>#N/A</v>
      </c>
      <c r="T41" s="39"/>
    </row>
    <row r="42" spans="1:21" ht="9.4" customHeight="1" thickBot="1">
      <c r="A42" s="407"/>
      <c r="C42" s="402"/>
      <c r="D42" s="398">
        <f>пр.взв.!C68</f>
        <v>0</v>
      </c>
      <c r="E42" s="458"/>
      <c r="F42" s="459">
        <f>пр.взв.!E68</f>
        <v>0</v>
      </c>
      <c r="G42" s="98"/>
      <c r="H42" s="68"/>
      <c r="I42" s="68"/>
      <c r="J42" s="69"/>
      <c r="K42" s="68"/>
      <c r="L42" s="69"/>
      <c r="M42" s="69"/>
      <c r="N42" s="91"/>
      <c r="O42" s="33"/>
      <c r="P42" s="39"/>
    </row>
    <row r="43" spans="1:21" ht="9.4" customHeight="1">
      <c r="C43" s="418"/>
      <c r="D43" s="106"/>
      <c r="E43" s="464"/>
      <c r="F43" s="464"/>
      <c r="G43" s="72"/>
      <c r="H43" s="68"/>
      <c r="I43" s="68"/>
      <c r="J43" s="68"/>
      <c r="K43" s="68"/>
      <c r="L43" s="69"/>
      <c r="M43" s="69"/>
      <c r="N43" s="393">
        <v>7</v>
      </c>
      <c r="O43" s="102"/>
      <c r="P43" s="39"/>
    </row>
    <row r="44" spans="1:21" ht="9.4" customHeight="1" thickBot="1">
      <c r="C44" s="419"/>
      <c r="D44" s="106"/>
      <c r="E44" s="464"/>
      <c r="F44" s="464"/>
      <c r="G44" s="72"/>
      <c r="H44" s="68"/>
      <c r="I44" s="68"/>
      <c r="J44" s="68"/>
      <c r="K44" s="68"/>
      <c r="L44" s="69"/>
      <c r="M44" s="69"/>
      <c r="N44" s="394"/>
      <c r="O44" s="103"/>
      <c r="P44" s="39"/>
    </row>
    <row r="45" spans="1:21" ht="9.4" customHeight="1" thickBot="1">
      <c r="A45" s="405" t="s">
        <v>39</v>
      </c>
      <c r="C45" s="409">
        <v>2</v>
      </c>
      <c r="D45" s="399" t="str">
        <f>VLOOKUP(C45,пр.взв.!B7:F70,2,FALSE)</f>
        <v>DULO Daniel</v>
      </c>
      <c r="E45" s="452" t="str">
        <f>VLOOKUP(C45,пр.взв.!B7:F70,3,FALSE)</f>
        <v>1985, ms</v>
      </c>
      <c r="F45" s="453" t="str">
        <f>VLOOKUP(C45,пр.взв.!B7:F70,4,FALSE)</f>
        <v>SVK</v>
      </c>
      <c r="G45" s="68"/>
      <c r="H45" s="68"/>
      <c r="I45" s="68"/>
      <c r="J45" s="68"/>
      <c r="K45" s="77"/>
      <c r="L45" s="69"/>
      <c r="M45" s="69"/>
      <c r="N45" s="91"/>
      <c r="O45" s="33"/>
      <c r="P45" s="39"/>
    </row>
    <row r="46" spans="1:21" ht="9.4" customHeight="1">
      <c r="A46" s="406"/>
      <c r="C46" s="410"/>
      <c r="D46" s="400">
        <f>пр.взв.!C10</f>
        <v>0</v>
      </c>
      <c r="E46" s="454"/>
      <c r="F46" s="455">
        <f>пр.взв.!E10</f>
        <v>0</v>
      </c>
      <c r="G46" s="420">
        <v>18</v>
      </c>
      <c r="H46" s="68"/>
      <c r="I46" s="69"/>
      <c r="J46" s="69"/>
      <c r="K46" s="78"/>
      <c r="L46" s="69"/>
      <c r="M46" s="69"/>
      <c r="N46" s="91"/>
      <c r="O46" s="33"/>
      <c r="P46" s="39"/>
    </row>
    <row r="47" spans="1:21" ht="9.4" customHeight="1" thickBot="1">
      <c r="A47" s="406"/>
      <c r="C47" s="401">
        <v>18</v>
      </c>
      <c r="D47" s="411" t="str">
        <f>VLOOKUP(C47,пр.взв.!B7:F70,2,FALSE)</f>
        <v>KHASANOF Mustafo</v>
      </c>
      <c r="E47" s="465" t="str">
        <f>VLOOKUP(C47,пр.взв.!B7:F70,3,FALSE)</f>
        <v>1986, ms</v>
      </c>
      <c r="F47" s="466" t="str">
        <f>VLOOKUP(C47,пр.взв.!B7:F70,4,FALSE)</f>
        <v>TJK</v>
      </c>
      <c r="G47" s="421"/>
      <c r="H47" s="70"/>
      <c r="I47" s="95"/>
      <c r="J47" s="68"/>
      <c r="K47" s="69"/>
      <c r="L47" s="69"/>
      <c r="M47" s="77"/>
      <c r="N47" s="91"/>
      <c r="O47" s="33"/>
      <c r="P47" s="39"/>
    </row>
    <row r="48" spans="1:21" ht="9.4" customHeight="1" thickBot="1">
      <c r="A48" s="406"/>
      <c r="C48" s="402"/>
      <c r="D48" s="412">
        <f>пр.взв.!C42</f>
        <v>0</v>
      </c>
      <c r="E48" s="467"/>
      <c r="F48" s="468">
        <f>пр.взв.!E42</f>
        <v>0</v>
      </c>
      <c r="G48" s="72"/>
      <c r="H48" s="94"/>
      <c r="I48" s="389">
        <v>18</v>
      </c>
      <c r="J48" s="69"/>
      <c r="K48" s="69"/>
      <c r="L48" s="69"/>
      <c r="M48" s="78"/>
      <c r="N48" s="91"/>
      <c r="O48" s="33"/>
      <c r="P48" s="39"/>
    </row>
    <row r="49" spans="1:16" ht="9.4" customHeight="1" thickBot="1">
      <c r="A49" s="406"/>
      <c r="C49" s="409">
        <v>10</v>
      </c>
      <c r="D49" s="399" t="str">
        <f>VLOOKUP(C49,пр.взв.!B7:F70,2,FALSE)</f>
        <v>ZHARKYNBAY UULU Eldiyar</v>
      </c>
      <c r="E49" s="452" t="str">
        <f>VLOOKUP(C49,пр.взв.!B7:F70,3,FALSE)</f>
        <v>1990, msic</v>
      </c>
      <c r="F49" s="453" t="str">
        <f>VLOOKUP(C49,пр.взв.!B7:F70,4,FALSE)</f>
        <v>KGZ</v>
      </c>
      <c r="G49" s="72"/>
      <c r="H49" s="94"/>
      <c r="I49" s="390"/>
      <c r="J49" s="70"/>
      <c r="K49" s="71"/>
      <c r="L49" s="68"/>
      <c r="M49" s="68"/>
      <c r="N49" s="91"/>
      <c r="O49" s="33"/>
      <c r="P49" s="39"/>
    </row>
    <row r="50" spans="1:16" ht="9.4" customHeight="1">
      <c r="A50" s="406"/>
      <c r="C50" s="410"/>
      <c r="D50" s="400">
        <f>пр.взв.!C26</f>
        <v>0</v>
      </c>
      <c r="E50" s="454"/>
      <c r="F50" s="455">
        <f>пр.взв.!E26</f>
        <v>0</v>
      </c>
      <c r="G50" s="422">
        <v>10</v>
      </c>
      <c r="H50" s="73"/>
      <c r="I50" s="71"/>
      <c r="J50" s="69"/>
      <c r="K50" s="71"/>
      <c r="L50" s="68"/>
      <c r="M50" s="68"/>
      <c r="N50" s="91"/>
      <c r="O50" s="33"/>
      <c r="P50" s="39"/>
    </row>
    <row r="51" spans="1:16" ht="9.4" customHeight="1" thickBot="1">
      <c r="A51" s="406"/>
      <c r="C51" s="401">
        <v>26</v>
      </c>
      <c r="D51" s="397">
        <f>VLOOKUP(C51,пр.взв.!B7:F70,2,FALSE)</f>
        <v>0</v>
      </c>
      <c r="E51" s="456">
        <f>VLOOKUP(C51,пр.взв.!B7:F70,3,FALSE)</f>
        <v>0</v>
      </c>
      <c r="F51" s="457">
        <f>VLOOKUP(C51,пр.взв.!B7:F70,4,FALSE)</f>
        <v>0</v>
      </c>
      <c r="G51" s="423"/>
      <c r="H51" s="68"/>
      <c r="I51" s="69"/>
      <c r="J51" s="69"/>
      <c r="K51" s="71"/>
      <c r="L51" s="68"/>
      <c r="M51" s="68"/>
      <c r="N51" s="91"/>
      <c r="O51" s="33"/>
      <c r="P51" s="39"/>
    </row>
    <row r="52" spans="1:16" ht="9.4" customHeight="1" thickBot="1">
      <c r="A52" s="406"/>
      <c r="C52" s="402"/>
      <c r="D52" s="398">
        <f>пр.взв.!C58</f>
        <v>0</v>
      </c>
      <c r="E52" s="458"/>
      <c r="F52" s="459">
        <f>пр.взв.!E58</f>
        <v>0</v>
      </c>
      <c r="G52" s="72"/>
      <c r="H52" s="68"/>
      <c r="I52" s="69"/>
      <c r="J52" s="94"/>
      <c r="K52" s="389">
        <v>14</v>
      </c>
      <c r="L52" s="68"/>
      <c r="M52" s="68"/>
      <c r="N52" s="91"/>
      <c r="O52" s="33"/>
      <c r="P52" s="39"/>
    </row>
    <row r="53" spans="1:16" ht="9.4" customHeight="1" thickBot="1">
      <c r="A53" s="406"/>
      <c r="C53" s="409">
        <v>6</v>
      </c>
      <c r="D53" s="399" t="str">
        <f>VLOOKUP(C53,пр.взв.!B7:F70,2,FALSE)</f>
        <v>MUSLUMOV Elgun</v>
      </c>
      <c r="E53" s="452" t="str">
        <f>VLOOKUP(C53,пр.взв.!B7:F70,3,FALSE)</f>
        <v>1986, ms</v>
      </c>
      <c r="F53" s="453" t="str">
        <f>VLOOKUP(C53,пр.взв.!B7:F70,4,FALSE)</f>
        <v>AZE</v>
      </c>
      <c r="G53" s="72"/>
      <c r="H53" s="68"/>
      <c r="I53" s="69"/>
      <c r="J53" s="94"/>
      <c r="K53" s="390"/>
      <c r="L53" s="74"/>
      <c r="M53" s="68"/>
      <c r="N53" s="91"/>
      <c r="O53" s="33"/>
      <c r="P53" s="39"/>
    </row>
    <row r="54" spans="1:16" ht="9.4" customHeight="1">
      <c r="A54" s="406"/>
      <c r="C54" s="410"/>
      <c r="D54" s="400">
        <f>пр.взв.!C18</f>
        <v>0</v>
      </c>
      <c r="E54" s="454"/>
      <c r="F54" s="455">
        <f>пр.взв.!E18</f>
        <v>0</v>
      </c>
      <c r="G54" s="420">
        <v>6</v>
      </c>
      <c r="H54" s="68"/>
      <c r="I54" s="69"/>
      <c r="J54" s="69"/>
      <c r="K54" s="71"/>
      <c r="L54" s="75"/>
      <c r="M54" s="68"/>
      <c r="N54" s="91"/>
      <c r="O54" s="33"/>
      <c r="P54" s="39"/>
    </row>
    <row r="55" spans="1:16" ht="9.4" customHeight="1" thickBot="1">
      <c r="A55" s="406"/>
      <c r="C55" s="401">
        <v>22</v>
      </c>
      <c r="D55" s="397">
        <f>VLOOKUP(C55,пр.взв.!B7:F70,2,FALSE)</f>
        <v>0</v>
      </c>
      <c r="E55" s="456">
        <f>VLOOKUP(C55,пр.взв.!B7:F70,3,FALSE)</f>
        <v>0</v>
      </c>
      <c r="F55" s="457">
        <f>VLOOKUP(C55,пр.взв.!B7:F70,4,FALSE)</f>
        <v>0</v>
      </c>
      <c r="G55" s="421"/>
      <c r="H55" s="70"/>
      <c r="I55" s="71"/>
      <c r="J55" s="69"/>
      <c r="K55" s="71"/>
      <c r="L55" s="75"/>
      <c r="M55" s="68"/>
      <c r="N55" s="91"/>
      <c r="O55" s="33"/>
      <c r="P55" s="39"/>
    </row>
    <row r="56" spans="1:16" ht="9.4" customHeight="1" thickBot="1">
      <c r="A56" s="406"/>
      <c r="C56" s="402"/>
      <c r="D56" s="398">
        <f>пр.взв.!C50</f>
        <v>0</v>
      </c>
      <c r="E56" s="458"/>
      <c r="F56" s="459">
        <f>пр.взв.!E50</f>
        <v>0</v>
      </c>
      <c r="G56" s="72"/>
      <c r="H56" s="69"/>
      <c r="I56" s="391">
        <v>14</v>
      </c>
      <c r="J56" s="73"/>
      <c r="K56" s="71"/>
      <c r="L56" s="75"/>
      <c r="M56" s="68"/>
      <c r="N56" s="91"/>
      <c r="O56" s="33"/>
      <c r="P56" s="39"/>
    </row>
    <row r="57" spans="1:16" ht="9.4" customHeight="1" thickBot="1">
      <c r="A57" s="406"/>
      <c r="C57" s="409">
        <v>14</v>
      </c>
      <c r="D57" s="399" t="str">
        <f>VLOOKUP(C57,пр.взв.!B7:F70,2,FALSE)</f>
        <v>BAZYLEV Dzmitri</v>
      </c>
      <c r="E57" s="452" t="str">
        <f>VLOOKUP(C57,пр.взв.!B7:F70,3,FALSE)</f>
        <v>1978, dvms</v>
      </c>
      <c r="F57" s="453" t="str">
        <f>VLOOKUP(C57,пр.взв.!B7:F70,4,FALSE)</f>
        <v>BLR</v>
      </c>
      <c r="G57" s="97"/>
      <c r="H57" s="69"/>
      <c r="I57" s="392"/>
      <c r="J57" s="69"/>
      <c r="K57" s="69"/>
      <c r="L57" s="75"/>
      <c r="M57" s="68"/>
      <c r="N57" s="91"/>
      <c r="O57" s="33"/>
      <c r="P57" s="39"/>
    </row>
    <row r="58" spans="1:16" ht="9.4" customHeight="1">
      <c r="A58" s="406"/>
      <c r="C58" s="410"/>
      <c r="D58" s="400">
        <f>пр.взв.!C34</f>
        <v>0</v>
      </c>
      <c r="E58" s="454"/>
      <c r="F58" s="455">
        <f>пр.взв.!E34</f>
        <v>0</v>
      </c>
      <c r="G58" s="422">
        <v>14</v>
      </c>
      <c r="H58" s="73"/>
      <c r="I58" s="71"/>
      <c r="J58" s="69"/>
      <c r="K58" s="69"/>
      <c r="L58" s="75"/>
      <c r="M58" s="68"/>
      <c r="N58" s="91"/>
      <c r="O58" s="33"/>
      <c r="P58" s="39"/>
    </row>
    <row r="59" spans="1:16" ht="9.4" customHeight="1" thickBot="1">
      <c r="A59" s="406"/>
      <c r="C59" s="401">
        <v>30</v>
      </c>
      <c r="D59" s="397">
        <f>VLOOKUP(C59,пр.взв.!B7:F70,2,FALSE)</f>
        <v>0</v>
      </c>
      <c r="E59" s="456">
        <f>VLOOKUP(C59,пр.взв.!B7:F70,3,FALSE)</f>
        <v>0</v>
      </c>
      <c r="F59" s="457">
        <f>VLOOKUP(C59,пр.взв.!B7:F70,4,FALSE)</f>
        <v>0</v>
      </c>
      <c r="G59" s="423"/>
      <c r="H59" s="68"/>
      <c r="I59" s="69"/>
      <c r="J59" s="69"/>
      <c r="K59" s="69"/>
      <c r="L59" s="75"/>
      <c r="M59" s="68"/>
      <c r="N59" s="91"/>
      <c r="O59" s="33"/>
      <c r="P59" s="39"/>
    </row>
    <row r="60" spans="1:16" ht="9.4" customHeight="1" thickBot="1">
      <c r="A60" s="406"/>
      <c r="C60" s="402"/>
      <c r="D60" s="398">
        <f>пр.взв.!C66</f>
        <v>0</v>
      </c>
      <c r="E60" s="458"/>
      <c r="F60" s="459">
        <f>пр.взв.!E66</f>
        <v>0</v>
      </c>
      <c r="G60" s="72"/>
      <c r="H60" s="68"/>
      <c r="I60" s="69"/>
      <c r="J60" s="69"/>
      <c r="K60" s="69"/>
      <c r="L60" s="69"/>
      <c r="M60" s="391">
        <v>14</v>
      </c>
      <c r="N60" s="92"/>
      <c r="O60" s="33"/>
      <c r="P60" s="39"/>
    </row>
    <row r="61" spans="1:16" ht="9" customHeight="1" thickBot="1">
      <c r="A61" s="405" t="s">
        <v>40</v>
      </c>
      <c r="C61" s="409">
        <v>4</v>
      </c>
      <c r="D61" s="399" t="str">
        <f>VLOOKUP(C61,пр.взв.!B7:F70,2,FALSE)</f>
        <v>MOVLAMOV Rauf</v>
      </c>
      <c r="E61" s="452" t="str">
        <f>VLOOKUP(C61,пр.взв.!B7:F70,3,FALSE)</f>
        <v>1990, ms</v>
      </c>
      <c r="F61" s="453" t="str">
        <f>VLOOKUP(C61,пр.взв.!B7:F70,4,FALSE)</f>
        <v>AZE</v>
      </c>
      <c r="G61" s="96"/>
      <c r="H61" s="68"/>
      <c r="I61" s="69"/>
      <c r="J61" s="69"/>
      <c r="K61" s="69"/>
      <c r="L61" s="69"/>
      <c r="M61" s="392"/>
      <c r="N61" s="33"/>
      <c r="O61" s="33"/>
      <c r="P61" s="39"/>
    </row>
    <row r="62" spans="1:16" ht="9.4" customHeight="1">
      <c r="A62" s="406"/>
      <c r="C62" s="410"/>
      <c r="D62" s="400">
        <f>пр.взв.!C14</f>
        <v>0</v>
      </c>
      <c r="E62" s="454"/>
      <c r="F62" s="455">
        <f>пр.взв.!E14</f>
        <v>0</v>
      </c>
      <c r="G62" s="420">
        <v>4</v>
      </c>
      <c r="H62" s="68"/>
      <c r="I62" s="69"/>
      <c r="J62" s="69"/>
      <c r="K62" s="69"/>
      <c r="L62" s="75"/>
      <c r="M62" s="68"/>
      <c r="N62" s="33"/>
      <c r="O62" s="33"/>
      <c r="P62" s="39"/>
    </row>
    <row r="63" spans="1:16" ht="9.4" customHeight="1" thickBot="1">
      <c r="A63" s="406"/>
      <c r="C63" s="401">
        <v>20</v>
      </c>
      <c r="D63" s="411" t="str">
        <f>VLOOKUP(C63,пр.взв.!B7:F70,2,FALSE)</f>
        <v>GEVORGYAN Vaag</v>
      </c>
      <c r="E63" s="465" t="str">
        <f>VLOOKUP(C63,пр.взв.!B7:F70,3,FALSE)</f>
        <v>1991, ms</v>
      </c>
      <c r="F63" s="466" t="str">
        <f>VLOOKUP(C63,пр.взв.!B7:F70,4,FALSE)</f>
        <v>ARM</v>
      </c>
      <c r="G63" s="421"/>
      <c r="H63" s="70"/>
      <c r="I63" s="95"/>
      <c r="J63" s="69"/>
      <c r="K63" s="69"/>
      <c r="L63" s="75"/>
      <c r="M63" s="68"/>
      <c r="N63" s="33"/>
      <c r="O63" s="33"/>
      <c r="P63" s="39"/>
    </row>
    <row r="64" spans="1:16" ht="9.4" customHeight="1" thickBot="1">
      <c r="A64" s="406"/>
      <c r="C64" s="402"/>
      <c r="D64" s="412">
        <f>пр.взв.!C46</f>
        <v>0</v>
      </c>
      <c r="E64" s="467"/>
      <c r="F64" s="468">
        <f>пр.взв.!E46</f>
        <v>0</v>
      </c>
      <c r="G64" s="72"/>
      <c r="H64" s="94"/>
      <c r="I64" s="389">
        <v>12</v>
      </c>
      <c r="J64" s="69"/>
      <c r="K64" s="69"/>
      <c r="L64" s="75"/>
      <c r="M64" s="68"/>
      <c r="N64" s="33"/>
      <c r="O64" s="33"/>
      <c r="P64" s="39"/>
    </row>
    <row r="65" spans="1:20" ht="9.4" customHeight="1" thickBot="1">
      <c r="A65" s="406"/>
      <c r="C65" s="409">
        <v>12</v>
      </c>
      <c r="D65" s="399" t="str">
        <f>VLOOKUP(C65,пр.взв.!B7:F70,2,FALSE)</f>
        <v>TUTKHALIAN Vae</v>
      </c>
      <c r="E65" s="452" t="str">
        <f>VLOOKUP(C65,пр.взв.!B7:F70,3,FALSE)</f>
        <v>1991, ms</v>
      </c>
      <c r="F65" s="453" t="str">
        <f>VLOOKUP(C65,пр.взв.!B7:F70,4,FALSE)</f>
        <v>BLR</v>
      </c>
      <c r="G65" s="97"/>
      <c r="H65" s="94"/>
      <c r="I65" s="390"/>
      <c r="J65" s="70"/>
      <c r="K65" s="71"/>
      <c r="L65" s="75"/>
      <c r="M65" s="68"/>
      <c r="N65" s="87"/>
      <c r="O65" s="87"/>
      <c r="P65" s="39"/>
    </row>
    <row r="66" spans="1:20" ht="9.4" customHeight="1">
      <c r="A66" s="406"/>
      <c r="C66" s="410"/>
      <c r="D66" s="400">
        <f>пр.взв.!C30</f>
        <v>0</v>
      </c>
      <c r="E66" s="454"/>
      <c r="F66" s="455">
        <f>пр.взв.!E30</f>
        <v>0</v>
      </c>
      <c r="G66" s="422">
        <v>12</v>
      </c>
      <c r="H66" s="73"/>
      <c r="I66" s="71"/>
      <c r="J66" s="69"/>
      <c r="K66" s="71"/>
      <c r="L66" s="75"/>
      <c r="M66" s="68"/>
      <c r="N66" s="87"/>
      <c r="O66" s="87"/>
      <c r="P66" s="39"/>
    </row>
    <row r="67" spans="1:20" ht="9.4" customHeight="1" thickBot="1">
      <c r="A67" s="406"/>
      <c r="C67" s="401">
        <v>28</v>
      </c>
      <c r="D67" s="397">
        <f>VLOOKUP(C67,пр.взв.!B7:F70,2,FALSE)</f>
        <v>0</v>
      </c>
      <c r="E67" s="456">
        <f>VLOOKUP(C67,пр.взв.!B7:F70,3,FALSE)</f>
        <v>0</v>
      </c>
      <c r="F67" s="457">
        <f>VLOOKUP(C67,пр.взв.!B7:F70,4,FALSE)</f>
        <v>0</v>
      </c>
      <c r="G67" s="423"/>
      <c r="H67" s="68"/>
      <c r="I67" s="69"/>
      <c r="J67" s="69"/>
      <c r="K67" s="71"/>
      <c r="L67" s="75"/>
      <c r="M67" s="68"/>
      <c r="N67" s="87"/>
      <c r="O67" s="87"/>
      <c r="P67" s="39"/>
    </row>
    <row r="68" spans="1:20" ht="9.4" customHeight="1" thickBot="1">
      <c r="A68" s="406"/>
      <c r="C68" s="402"/>
      <c r="D68" s="398">
        <f>пр.взв.!C62</f>
        <v>0</v>
      </c>
      <c r="E68" s="458"/>
      <c r="F68" s="459">
        <f>пр.взв.!E62</f>
        <v>0</v>
      </c>
      <c r="G68" s="72"/>
      <c r="H68" s="68"/>
      <c r="I68" s="69"/>
      <c r="J68" s="69"/>
      <c r="K68" s="391">
        <v>16</v>
      </c>
      <c r="L68" s="76"/>
      <c r="M68" s="68"/>
      <c r="N68" s="87"/>
      <c r="O68" s="87"/>
      <c r="P68" s="39"/>
    </row>
    <row r="69" spans="1:20" ht="9.4" customHeight="1" thickBot="1">
      <c r="A69" s="406"/>
      <c r="C69" s="409">
        <v>8</v>
      </c>
      <c r="D69" s="399" t="str">
        <f>VLOOKUP(C69,пр.взв.!B7:F70,2,FALSE)</f>
        <v>KURBONOV Farukh</v>
      </c>
      <c r="E69" s="452" t="str">
        <f>VLOOKUP(C69,пр.взв.!B7:F70,3,FALSE)</f>
        <v>1990, ms</v>
      </c>
      <c r="F69" s="453" t="str">
        <f>VLOOKUP(C69,пр.взв.!B7:F70,4,FALSE)</f>
        <v>TJK</v>
      </c>
      <c r="G69" s="96"/>
      <c r="H69" s="68"/>
      <c r="I69" s="69"/>
      <c r="J69" s="69"/>
      <c r="K69" s="392"/>
      <c r="L69" s="69"/>
      <c r="M69" s="68"/>
      <c r="N69" s="87"/>
      <c r="O69" s="87"/>
      <c r="P69" s="39"/>
    </row>
    <row r="70" spans="1:20" ht="9.4" customHeight="1">
      <c r="A70" s="406"/>
      <c r="C70" s="410"/>
      <c r="D70" s="400">
        <f>пр.взв.!C22</f>
        <v>0</v>
      </c>
      <c r="E70" s="454"/>
      <c r="F70" s="455">
        <f>пр.взв.!E22</f>
        <v>0</v>
      </c>
      <c r="G70" s="420">
        <v>8</v>
      </c>
      <c r="H70" s="68"/>
      <c r="I70" s="69"/>
      <c r="J70" s="69"/>
      <c r="K70" s="71"/>
      <c r="L70" s="69"/>
      <c r="M70" s="68"/>
      <c r="N70" s="87"/>
      <c r="O70" s="87"/>
      <c r="P70" s="39"/>
    </row>
    <row r="71" spans="1:20" ht="9.4" customHeight="1" thickBot="1">
      <c r="A71" s="406"/>
      <c r="C71" s="401">
        <v>24</v>
      </c>
      <c r="D71" s="397">
        <f>VLOOKUP(C71,пр.взв.!B7:F70,2,FALSE)</f>
        <v>0</v>
      </c>
      <c r="E71" s="456">
        <f>VLOOKUP(C71,пр.взв.!B7:F70,3,FALSE)</f>
        <v>0</v>
      </c>
      <c r="F71" s="457">
        <f>VLOOKUP(C71,пр.взв.!B7:F70,4,FALSE)</f>
        <v>0</v>
      </c>
      <c r="G71" s="421"/>
      <c r="H71" s="70"/>
      <c r="I71" s="71"/>
      <c r="J71" s="69"/>
      <c r="K71" s="71"/>
      <c r="L71" s="69"/>
      <c r="M71" s="33"/>
      <c r="N71" s="87"/>
      <c r="O71" s="87"/>
      <c r="P71" s="39"/>
    </row>
    <row r="72" spans="1:20" ht="9.4" customHeight="1" thickBot="1">
      <c r="A72" s="406"/>
      <c r="C72" s="402"/>
      <c r="D72" s="398">
        <f>пр.взв.!C54</f>
        <v>0</v>
      </c>
      <c r="E72" s="458"/>
      <c r="F72" s="459">
        <f>пр.взв.!E54</f>
        <v>0</v>
      </c>
      <c r="G72" s="72"/>
      <c r="H72" s="69"/>
      <c r="I72" s="391">
        <v>16</v>
      </c>
      <c r="J72" s="73"/>
      <c r="K72" s="71"/>
      <c r="L72" s="69"/>
      <c r="M72" s="413"/>
      <c r="N72" s="87"/>
      <c r="O72" s="87"/>
      <c r="P72" s="39"/>
    </row>
    <row r="73" spans="1:20" ht="9" customHeight="1" thickBot="1">
      <c r="A73" s="406"/>
      <c r="C73" s="409">
        <v>16</v>
      </c>
      <c r="D73" s="399" t="str">
        <f>VLOOKUP(C73,пр.взв.!B7:F70,2,FALSE)</f>
        <v>ZHARLYGASOV Bagdat</v>
      </c>
      <c r="E73" s="452" t="str">
        <f>VLOOKUP(C73,пр.взв.!B7:F70,3,FALSE)</f>
        <v>1990, msic</v>
      </c>
      <c r="F73" s="453" t="str">
        <f>VLOOKUP(C73,пр.взв.!B7:F70,4,FALSE)</f>
        <v>KAZ</v>
      </c>
      <c r="G73" s="97"/>
      <c r="H73" s="69"/>
      <c r="I73" s="392"/>
      <c r="J73" s="69"/>
      <c r="K73" s="69"/>
      <c r="L73" s="69"/>
      <c r="M73" s="413"/>
      <c r="N73" s="87"/>
      <c r="O73" s="87"/>
      <c r="P73" s="39"/>
    </row>
    <row r="74" spans="1:20" ht="9" customHeight="1">
      <c r="A74" s="406"/>
      <c r="C74" s="410"/>
      <c r="D74" s="400">
        <f>пр.взв.!C38</f>
        <v>0</v>
      </c>
      <c r="E74" s="454"/>
      <c r="F74" s="455">
        <f>пр.взв.!E38</f>
        <v>0</v>
      </c>
      <c r="G74" s="422">
        <v>16</v>
      </c>
      <c r="H74" s="73"/>
      <c r="I74" s="71"/>
      <c r="J74" s="33"/>
      <c r="K74" s="33"/>
      <c r="L74" s="79"/>
      <c r="M74" s="79"/>
      <c r="N74" s="79"/>
      <c r="O74" s="79"/>
      <c r="P74" s="370" t="s">
        <v>49</v>
      </c>
      <c r="Q74" s="372">
        <v>7</v>
      </c>
      <c r="R74" s="469" t="str">
        <f>D35</f>
        <v>KLETSKOV Nikita</v>
      </c>
      <c r="S74" s="481" t="str">
        <f>F35</f>
        <v>RUS-M</v>
      </c>
      <c r="T74" s="39"/>
    </row>
    <row r="75" spans="1:20" ht="9" customHeight="1" thickBot="1">
      <c r="A75" s="406"/>
      <c r="C75" s="401">
        <v>32</v>
      </c>
      <c r="D75" s="397">
        <f>VLOOKUP(C75,пр.взв.!B7:F70,2,FALSE)</f>
        <v>0</v>
      </c>
      <c r="E75" s="456">
        <f>VLOOKUP(C75,пр.взв.!B7:F70,3,FALSE)</f>
        <v>0</v>
      </c>
      <c r="F75" s="457">
        <f>VLOOKUP(C75,пр.взв.!B7:F70,4,FALSE)</f>
        <v>0</v>
      </c>
      <c r="G75" s="423"/>
      <c r="H75" s="68"/>
      <c r="I75" s="383"/>
      <c r="J75" s="408"/>
      <c r="K75" s="58"/>
      <c r="L75" s="79"/>
      <c r="M75" s="79"/>
      <c r="N75" s="79"/>
      <c r="O75" s="79"/>
      <c r="P75" s="371"/>
      <c r="Q75" s="368"/>
      <c r="R75" s="470"/>
      <c r="S75" s="482"/>
      <c r="T75" s="39"/>
    </row>
    <row r="76" spans="1:20" ht="9" customHeight="1" thickBot="1">
      <c r="A76" s="407"/>
      <c r="C76" s="402"/>
      <c r="D76" s="398">
        <f>пр.взв.!C70</f>
        <v>0</v>
      </c>
      <c r="E76" s="458"/>
      <c r="F76" s="459">
        <f>пр.взв.!E70</f>
        <v>0</v>
      </c>
      <c r="G76" s="68"/>
      <c r="H76" s="68"/>
      <c r="I76" s="383"/>
      <c r="J76" s="408"/>
      <c r="K76" s="58"/>
      <c r="L76" s="89"/>
      <c r="M76" s="89"/>
      <c r="N76" s="34"/>
      <c r="O76" s="34"/>
      <c r="P76" s="366" t="s">
        <v>50</v>
      </c>
      <c r="Q76" s="368">
        <v>1</v>
      </c>
      <c r="R76" s="470" t="str">
        <f>D11</f>
        <v>BALYKOV Vladimir</v>
      </c>
      <c r="S76" s="364" t="str">
        <f>F11</f>
        <v>RUS</v>
      </c>
      <c r="T76" s="39"/>
    </row>
    <row r="77" spans="1:20" ht="9" customHeight="1" thickBot="1">
      <c r="A77" s="158" t="s">
        <v>93</v>
      </c>
      <c r="B77" s="159"/>
      <c r="C77" s="159"/>
      <c r="D77" s="160"/>
      <c r="E77" s="158" t="s">
        <v>94</v>
      </c>
      <c r="F77" s="131"/>
      <c r="H77" s="15"/>
      <c r="I77" s="15"/>
      <c r="J77" s="132"/>
      <c r="K77" s="15"/>
      <c r="L77" s="142"/>
      <c r="M77" s="58"/>
      <c r="N77" s="143"/>
      <c r="O77" s="147"/>
      <c r="P77" s="367"/>
      <c r="Q77" s="368"/>
      <c r="R77" s="470"/>
      <c r="S77" s="364"/>
      <c r="T77" s="39"/>
    </row>
    <row r="78" spans="1:20" ht="9" customHeight="1">
      <c r="A78" s="377">
        <v>1</v>
      </c>
      <c r="B78" s="15"/>
      <c r="D78" s="373" t="s">
        <v>48</v>
      </c>
      <c r="E78" s="374">
        <v>5</v>
      </c>
      <c r="H78" s="376" t="s">
        <v>45</v>
      </c>
      <c r="I78" s="374">
        <v>18</v>
      </c>
      <c r="L78" s="109"/>
      <c r="M78" s="58"/>
      <c r="N78" s="143"/>
      <c r="O78" s="143"/>
      <c r="P78" s="360" t="s">
        <v>51</v>
      </c>
      <c r="Q78" s="362">
        <v>5</v>
      </c>
      <c r="R78" s="470" t="str">
        <f>D19</f>
        <v>KLETSKOV Dmitriy</v>
      </c>
      <c r="S78" s="482" t="str">
        <f>F19</f>
        <v>RUS-M</v>
      </c>
      <c r="T78" s="39"/>
    </row>
    <row r="79" spans="1:20" ht="9" customHeight="1" thickBot="1">
      <c r="A79" s="378"/>
      <c r="B79" s="15"/>
      <c r="D79" s="373"/>
      <c r="E79" s="375"/>
      <c r="F79" s="133"/>
      <c r="H79" s="376"/>
      <c r="I79" s="375"/>
      <c r="J79" s="133"/>
      <c r="L79" s="110"/>
      <c r="M79" s="58"/>
      <c r="N79" s="148"/>
      <c r="O79" s="149"/>
      <c r="P79" s="361"/>
      <c r="Q79" s="363"/>
      <c r="R79" s="471"/>
      <c r="S79" s="483"/>
      <c r="T79" s="39"/>
    </row>
    <row r="80" spans="1:20" ht="9" customHeight="1" thickBot="1">
      <c r="A80" s="15"/>
      <c r="B80" s="15"/>
      <c r="C80" s="379">
        <v>1</v>
      </c>
      <c r="F80" s="134"/>
      <c r="G80" s="472">
        <v>5</v>
      </c>
      <c r="J80" s="134"/>
      <c r="K80" s="472">
        <v>18</v>
      </c>
      <c r="L80" s="110"/>
      <c r="M80" s="58"/>
      <c r="N80" s="150"/>
      <c r="O80" s="143"/>
      <c r="P80" s="154"/>
      <c r="R80" s="1"/>
    </row>
    <row r="81" spans="1:19" ht="9" customHeight="1" thickBot="1">
      <c r="A81" s="15"/>
      <c r="B81" s="15"/>
      <c r="C81" s="380"/>
      <c r="F81" s="134"/>
      <c r="G81" s="473"/>
      <c r="J81" s="134"/>
      <c r="K81" s="473"/>
      <c r="L81" s="111"/>
      <c r="M81" s="58"/>
      <c r="N81" s="150"/>
      <c r="O81" s="143"/>
      <c r="P81" s="370" t="s">
        <v>49</v>
      </c>
      <c r="Q81" s="372">
        <v>14</v>
      </c>
      <c r="R81" s="469" t="str">
        <f>D57</f>
        <v>BAZYLEV Dzmitri</v>
      </c>
      <c r="S81" s="369" t="str">
        <f>F57</f>
        <v>BLR</v>
      </c>
    </row>
    <row r="82" spans="1:19" ht="9" customHeight="1">
      <c r="A82" s="377">
        <v>16</v>
      </c>
      <c r="B82" s="15"/>
      <c r="E82" s="374">
        <v>11</v>
      </c>
      <c r="F82" s="135"/>
      <c r="I82" s="374">
        <v>12</v>
      </c>
      <c r="J82" s="135"/>
      <c r="L82" s="111"/>
      <c r="M82" s="58"/>
      <c r="N82" s="151"/>
      <c r="O82" s="143"/>
      <c r="P82" s="371"/>
      <c r="Q82" s="368"/>
      <c r="R82" s="470"/>
      <c r="S82" s="364"/>
    </row>
    <row r="83" spans="1:19" ht="9" customHeight="1" thickBot="1">
      <c r="A83" s="378"/>
      <c r="B83" s="15"/>
      <c r="E83" s="375"/>
      <c r="I83" s="375"/>
      <c r="L83" s="69"/>
      <c r="M83" s="99"/>
      <c r="N83" s="153"/>
      <c r="O83" s="143"/>
      <c r="P83" s="366" t="s">
        <v>50</v>
      </c>
      <c r="Q83" s="368">
        <v>16</v>
      </c>
      <c r="R83" s="470" t="str">
        <f>D73</f>
        <v>ZHARLYGASOV Bagdat</v>
      </c>
      <c r="S83" s="364" t="str">
        <f>F73</f>
        <v>KAZ</v>
      </c>
    </row>
    <row r="84" spans="1:19" ht="9" customHeight="1">
      <c r="L84" s="69"/>
      <c r="M84" s="100"/>
      <c r="N84" s="153"/>
      <c r="O84" s="143"/>
      <c r="P84" s="367"/>
      <c r="Q84" s="368"/>
      <c r="R84" s="470"/>
      <c r="S84" s="364"/>
    </row>
    <row r="85" spans="1:19" ht="9" customHeight="1">
      <c r="A85" s="136" t="s">
        <v>89</v>
      </c>
      <c r="B85" s="137"/>
      <c r="C85" s="138"/>
      <c r="D85" s="30"/>
      <c r="E85" s="138" t="s">
        <v>47</v>
      </c>
      <c r="G85" s="139" t="str">
        <f>HYPERLINK([4]реквизиты!$G$9)</f>
        <v>/RUS/</v>
      </c>
      <c r="N85" s="149"/>
      <c r="O85" s="149"/>
      <c r="P85" s="360" t="s">
        <v>51</v>
      </c>
      <c r="Q85" s="362">
        <v>18</v>
      </c>
      <c r="R85" s="470" t="str">
        <f>D47</f>
        <v>KHASANOF Mustafo</v>
      </c>
      <c r="S85" s="364" t="str">
        <f>F47</f>
        <v>TJK</v>
      </c>
    </row>
    <row r="86" spans="1:19" ht="9" customHeight="1" thickBot="1">
      <c r="A86" s="157"/>
      <c r="B86" s="137"/>
      <c r="C86" s="30"/>
      <c r="D86" s="30"/>
      <c r="E86" s="30"/>
      <c r="N86" s="149"/>
      <c r="O86" s="149"/>
      <c r="P86" s="361"/>
      <c r="Q86" s="363"/>
      <c r="R86" s="471"/>
      <c r="S86" s="365"/>
    </row>
    <row r="87" spans="1:19" ht="9" customHeight="1">
      <c r="A87" s="136" t="s">
        <v>90</v>
      </c>
      <c r="B87" s="137"/>
      <c r="C87" s="140"/>
      <c r="D87" s="30"/>
      <c r="E87" s="140" t="s">
        <v>46</v>
      </c>
      <c r="G87" s="141" t="str">
        <f>HYPERLINK([4]реквизиты!$G$11)</f>
        <v>/RUS/</v>
      </c>
      <c r="N87" s="152"/>
      <c r="O87" s="152"/>
      <c r="P87" s="152"/>
      <c r="Q87" s="152"/>
      <c r="R87" s="152"/>
    </row>
    <row r="88" spans="1:19" ht="9" customHeight="1"/>
    <row r="89" spans="1:19" ht="9" customHeight="1"/>
    <row r="90" spans="1:19" ht="9" customHeight="1"/>
    <row r="91" spans="1:19" ht="9" customHeight="1"/>
    <row r="92" spans="1:19" ht="9" customHeight="1"/>
    <row r="93" spans="1:19" ht="9" customHeight="1"/>
  </sheetData>
  <mergeCells count="276">
    <mergeCell ref="G66:G67"/>
    <mergeCell ref="G70:G71"/>
    <mergeCell ref="I72:I73"/>
    <mergeCell ref="G74:G75"/>
    <mergeCell ref="I56:I57"/>
    <mergeCell ref="G54:G55"/>
    <mergeCell ref="G58:G59"/>
    <mergeCell ref="G24:G25"/>
    <mergeCell ref="G28:G29"/>
    <mergeCell ref="I30:I31"/>
    <mergeCell ref="G32:G33"/>
    <mergeCell ref="A1:S1"/>
    <mergeCell ref="P34:P35"/>
    <mergeCell ref="P40:P41"/>
    <mergeCell ref="G5:G6"/>
    <mergeCell ref="A3:S3"/>
    <mergeCell ref="A5:C7"/>
    <mergeCell ref="G12:G13"/>
    <mergeCell ref="I14:I15"/>
    <mergeCell ref="G16:G17"/>
    <mergeCell ref="G20:G21"/>
    <mergeCell ref="D5:D7"/>
    <mergeCell ref="E5:F7"/>
    <mergeCell ref="P10:P11"/>
    <mergeCell ref="P12:P13"/>
    <mergeCell ref="P30:P31"/>
    <mergeCell ref="P38:P39"/>
    <mergeCell ref="P16:P17"/>
    <mergeCell ref="P36:P37"/>
    <mergeCell ref="G36:G37"/>
    <mergeCell ref="C37:C38"/>
    <mergeCell ref="C39:C40"/>
    <mergeCell ref="E39:E40"/>
    <mergeCell ref="C11:C12"/>
    <mergeCell ref="C67:C68"/>
    <mergeCell ref="E67:E68"/>
    <mergeCell ref="K34:K35"/>
    <mergeCell ref="I38:I39"/>
    <mergeCell ref="D75:D76"/>
    <mergeCell ref="F75:F76"/>
    <mergeCell ref="E75:E76"/>
    <mergeCell ref="C75:C76"/>
    <mergeCell ref="D55:D56"/>
    <mergeCell ref="D61:D62"/>
    <mergeCell ref="C59:C60"/>
    <mergeCell ref="D59:D60"/>
    <mergeCell ref="D63:D64"/>
    <mergeCell ref="D67:D68"/>
    <mergeCell ref="C69:C70"/>
    <mergeCell ref="E69:E70"/>
    <mergeCell ref="G62:G63"/>
    <mergeCell ref="G40:G41"/>
    <mergeCell ref="G46:G47"/>
    <mergeCell ref="I48:I49"/>
    <mergeCell ref="G50:G51"/>
    <mergeCell ref="K52:K53"/>
    <mergeCell ref="I64:I65"/>
    <mergeCell ref="K68:K69"/>
    <mergeCell ref="C71:C72"/>
    <mergeCell ref="E71:E72"/>
    <mergeCell ref="C73:C74"/>
    <mergeCell ref="F73:F74"/>
    <mergeCell ref="C49:C50"/>
    <mergeCell ref="C55:C56"/>
    <mergeCell ref="E55:E56"/>
    <mergeCell ref="E61:E62"/>
    <mergeCell ref="C63:C64"/>
    <mergeCell ref="E63:E64"/>
    <mergeCell ref="C57:C58"/>
    <mergeCell ref="E57:E58"/>
    <mergeCell ref="C61:C62"/>
    <mergeCell ref="E53:E54"/>
    <mergeCell ref="D57:D58"/>
    <mergeCell ref="D65:D66"/>
    <mergeCell ref="D51:D52"/>
    <mergeCell ref="D53:D54"/>
    <mergeCell ref="D71:D72"/>
    <mergeCell ref="E73:E74"/>
    <mergeCell ref="D69:D70"/>
    <mergeCell ref="D73:D74"/>
    <mergeCell ref="C65:C66"/>
    <mergeCell ref="E65:E66"/>
    <mergeCell ref="C41:C42"/>
    <mergeCell ref="E41:E42"/>
    <mergeCell ref="D41:D42"/>
    <mergeCell ref="C43:C44"/>
    <mergeCell ref="E13:E14"/>
    <mergeCell ref="C15:C16"/>
    <mergeCell ref="E15:E16"/>
    <mergeCell ref="E19:E20"/>
    <mergeCell ref="C33:C34"/>
    <mergeCell ref="E33:E34"/>
    <mergeCell ref="D33:D34"/>
    <mergeCell ref="D29:D30"/>
    <mergeCell ref="E27:E28"/>
    <mergeCell ref="C29:C30"/>
    <mergeCell ref="E29:E30"/>
    <mergeCell ref="C31:C32"/>
    <mergeCell ref="C35:C36"/>
    <mergeCell ref="D37:D38"/>
    <mergeCell ref="D35:D36"/>
    <mergeCell ref="E11:E12"/>
    <mergeCell ref="C13:C14"/>
    <mergeCell ref="E31:E32"/>
    <mergeCell ref="D27:D28"/>
    <mergeCell ref="F71:F72"/>
    <mergeCell ref="M72:M73"/>
    <mergeCell ref="A11:A26"/>
    <mergeCell ref="A27:A42"/>
    <mergeCell ref="P14:P15"/>
    <mergeCell ref="D11:D12"/>
    <mergeCell ref="F11:F12"/>
    <mergeCell ref="D13:D14"/>
    <mergeCell ref="F13:F14"/>
    <mergeCell ref="D15:D16"/>
    <mergeCell ref="C19:C20"/>
    <mergeCell ref="P18:P19"/>
    <mergeCell ref="C23:C24"/>
    <mergeCell ref="C17:C18"/>
    <mergeCell ref="E17:E18"/>
    <mergeCell ref="E21:E22"/>
    <mergeCell ref="C21:C22"/>
    <mergeCell ref="P20:P21"/>
    <mergeCell ref="D21:D22"/>
    <mergeCell ref="C27:C28"/>
    <mergeCell ref="F33:F34"/>
    <mergeCell ref="F63:F64"/>
    <mergeCell ref="F65:F66"/>
    <mergeCell ref="F49:F50"/>
    <mergeCell ref="F51:F52"/>
    <mergeCell ref="F53:F54"/>
    <mergeCell ref="F67:F68"/>
    <mergeCell ref="E35:E36"/>
    <mergeCell ref="E37:E38"/>
    <mergeCell ref="F35:F36"/>
    <mergeCell ref="F37:F38"/>
    <mergeCell ref="E49:E50"/>
    <mergeCell ref="A45:A60"/>
    <mergeCell ref="A61:A76"/>
    <mergeCell ref="J75:J76"/>
    <mergeCell ref="C45:C46"/>
    <mergeCell ref="E45:E46"/>
    <mergeCell ref="C51:C52"/>
    <mergeCell ref="E51:E52"/>
    <mergeCell ref="C53:C54"/>
    <mergeCell ref="D39:D40"/>
    <mergeCell ref="F39:F40"/>
    <mergeCell ref="F41:F42"/>
    <mergeCell ref="D45:D46"/>
    <mergeCell ref="F45:F46"/>
    <mergeCell ref="D47:D48"/>
    <mergeCell ref="F47:F48"/>
    <mergeCell ref="E47:E48"/>
    <mergeCell ref="F61:F62"/>
    <mergeCell ref="E59:E60"/>
    <mergeCell ref="F55:F56"/>
    <mergeCell ref="F69:F70"/>
    <mergeCell ref="F57:F58"/>
    <mergeCell ref="F59:F60"/>
    <mergeCell ref="D49:D50"/>
    <mergeCell ref="C47:C48"/>
    <mergeCell ref="F15:F16"/>
    <mergeCell ref="D17:D18"/>
    <mergeCell ref="F17:F18"/>
    <mergeCell ref="D19:D20"/>
    <mergeCell ref="F19:F20"/>
    <mergeCell ref="C25:C26"/>
    <mergeCell ref="E25:E26"/>
    <mergeCell ref="F29:F30"/>
    <mergeCell ref="D31:D32"/>
    <mergeCell ref="F31:F32"/>
    <mergeCell ref="F21:F22"/>
    <mergeCell ref="D23:D24"/>
    <mergeCell ref="F23:F24"/>
    <mergeCell ref="D25:D26"/>
    <mergeCell ref="F25:F26"/>
    <mergeCell ref="E23:E24"/>
    <mergeCell ref="F27:F28"/>
    <mergeCell ref="S10:S11"/>
    <mergeCell ref="Q12:Q13"/>
    <mergeCell ref="R12:R13"/>
    <mergeCell ref="S12:S13"/>
    <mergeCell ref="Q10:Q11"/>
    <mergeCell ref="R10:R11"/>
    <mergeCell ref="S14:S15"/>
    <mergeCell ref="Q16:Q17"/>
    <mergeCell ref="R16:R17"/>
    <mergeCell ref="S16:S17"/>
    <mergeCell ref="Q14:Q15"/>
    <mergeCell ref="R14:R15"/>
    <mergeCell ref="S18:S19"/>
    <mergeCell ref="Q20:Q21"/>
    <mergeCell ref="R20:R21"/>
    <mergeCell ref="S20:S21"/>
    <mergeCell ref="Q18:Q19"/>
    <mergeCell ref="R18:R19"/>
    <mergeCell ref="S28:S29"/>
    <mergeCell ref="S22:S23"/>
    <mergeCell ref="Q24:Q25"/>
    <mergeCell ref="R24:R25"/>
    <mergeCell ref="S24:S25"/>
    <mergeCell ref="Q22:Q23"/>
    <mergeCell ref="R22:R23"/>
    <mergeCell ref="R30:R31"/>
    <mergeCell ref="S30:S31"/>
    <mergeCell ref="Q32:Q33"/>
    <mergeCell ref="R32:R33"/>
    <mergeCell ref="S32:S33"/>
    <mergeCell ref="Q26:Q27"/>
    <mergeCell ref="R26:R27"/>
    <mergeCell ref="S26:S27"/>
    <mergeCell ref="Q28:Q29"/>
    <mergeCell ref="R28:R29"/>
    <mergeCell ref="R38:R39"/>
    <mergeCell ref="S38:S39"/>
    <mergeCell ref="Q40:Q41"/>
    <mergeCell ref="R40:R41"/>
    <mergeCell ref="S40:S41"/>
    <mergeCell ref="Q34:Q35"/>
    <mergeCell ref="R34:R35"/>
    <mergeCell ref="S34:S35"/>
    <mergeCell ref="Q36:Q37"/>
    <mergeCell ref="R36:R37"/>
    <mergeCell ref="S36:S37"/>
    <mergeCell ref="L13:L14"/>
    <mergeCell ref="H5:H6"/>
    <mergeCell ref="H9:H10"/>
    <mergeCell ref="J11:J12"/>
    <mergeCell ref="I75:I76"/>
    <mergeCell ref="Q30:Q31"/>
    <mergeCell ref="P74:P75"/>
    <mergeCell ref="Q74:Q75"/>
    <mergeCell ref="Q38:Q39"/>
    <mergeCell ref="P22:P23"/>
    <mergeCell ref="P24:P25"/>
    <mergeCell ref="P26:P27"/>
    <mergeCell ref="P28:P29"/>
    <mergeCell ref="K18:K19"/>
    <mergeCell ref="P32:P33"/>
    <mergeCell ref="I22:I23"/>
    <mergeCell ref="M60:M61"/>
    <mergeCell ref="N43:N44"/>
    <mergeCell ref="M26:M27"/>
    <mergeCell ref="D78:D79"/>
    <mergeCell ref="E78:E79"/>
    <mergeCell ref="H78:H79"/>
    <mergeCell ref="I78:I79"/>
    <mergeCell ref="G80:G81"/>
    <mergeCell ref="K80:K81"/>
    <mergeCell ref="A82:A83"/>
    <mergeCell ref="E82:E83"/>
    <mergeCell ref="I82:I83"/>
    <mergeCell ref="C80:C81"/>
    <mergeCell ref="A78:A79"/>
    <mergeCell ref="P85:P86"/>
    <mergeCell ref="Q85:Q86"/>
    <mergeCell ref="R85:R86"/>
    <mergeCell ref="S85:S86"/>
    <mergeCell ref="P78:P79"/>
    <mergeCell ref="Q78:Q79"/>
    <mergeCell ref="P83:P84"/>
    <mergeCell ref="Q83:Q84"/>
    <mergeCell ref="R74:R75"/>
    <mergeCell ref="S74:S75"/>
    <mergeCell ref="P76:P77"/>
    <mergeCell ref="Q76:Q77"/>
    <mergeCell ref="R76:R77"/>
    <mergeCell ref="S76:S77"/>
    <mergeCell ref="R78:R79"/>
    <mergeCell ref="S78:S79"/>
    <mergeCell ref="P81:P82"/>
    <mergeCell ref="Q81:Q82"/>
    <mergeCell ref="R81:R82"/>
    <mergeCell ref="S81:S82"/>
    <mergeCell ref="R83:R84"/>
    <mergeCell ref="S83:S84"/>
  </mergeCells>
  <phoneticPr fontId="0" type="noConversion"/>
  <printOptions horizontalCentered="1" verticalCentered="1"/>
  <pageMargins left="0" right="0" top="0" bottom="0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пр.взв.</vt:lpstr>
      <vt:lpstr>полуфинал</vt:lpstr>
      <vt:lpstr>Стартовый</vt:lpstr>
      <vt:lpstr>Круги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2012-10-02T13:45:35Z</cp:lastPrinted>
  <dcterms:created xsi:type="dcterms:W3CDTF">1996-10-08T23:32:33Z</dcterms:created>
  <dcterms:modified xsi:type="dcterms:W3CDTF">2012-10-02T14:04:05Z</dcterms:modified>
</cp:coreProperties>
</file>