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J14" i="1" s="1"/>
  <c r="Z22" i="3"/>
  <c r="Z23" i="3"/>
  <c r="Z24" i="3"/>
  <c r="J4" i="1"/>
  <c r="J10" i="1"/>
  <c r="J12" i="1"/>
  <c r="V1" i="1" s="1"/>
  <c r="J16" i="1" l="1"/>
  <c r="T2" i="1" s="1"/>
  <c r="J8" i="1"/>
  <c r="P17" i="1"/>
  <c r="P9" i="1"/>
  <c r="P7" i="1"/>
  <c r="P8" i="1"/>
  <c r="P13" i="1"/>
  <c r="P11" i="1"/>
  <c r="P10" i="1"/>
  <c r="P15" i="1"/>
  <c r="P6" i="1"/>
  <c r="P14" i="1"/>
  <c r="P16" i="1"/>
  <c r="P12" i="1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1" i="1" l="1"/>
  <c r="Q10" i="1"/>
  <c r="Q16" i="1"/>
  <c r="Q14" i="1"/>
  <c r="Q7" i="1"/>
  <c r="Q9" i="1"/>
  <c r="Q6" i="1"/>
  <c r="Q8" i="1"/>
  <c r="Q15" i="1"/>
  <c r="Q12" i="1"/>
  <c r="Q17" i="1"/>
  <c r="Q13" i="1"/>
  <c r="T9" i="1"/>
  <c r="W9" i="1" s="1"/>
  <c r="T10" i="1"/>
  <c r="V10" i="1" s="1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W5" i="3" l="1"/>
  <c r="AB6" i="3" l="1"/>
  <c r="W6" i="3"/>
  <c r="V3" i="3" l="1"/>
</calcChain>
</file>

<file path=xl/sharedStrings.xml><?xml version="1.0" encoding="utf-8"?>
<sst xmlns="http://schemas.openxmlformats.org/spreadsheetml/2006/main" count="158" uniqueCount="84">
  <si>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</si>
  <si>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</si>
  <si>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</si>
  <si>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</si>
  <si>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</si>
  <si>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</si>
  <si>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</si>
  <si>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</si>
  <si>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</si>
  <si>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</si>
  <si>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</si>
  <si>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</si>
  <si>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</si>
  <si>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</si>
  <si>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</si>
  <si>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</si>
  <si>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</si>
  <si>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</si>
  <si>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</si>
  <si>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</si>
  <si>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7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</si>
  <si>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</si>
  <si>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</si>
  <si>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</si>
  <si>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</si>
  <si>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</si>
  <si>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</si>
  <si>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</si>
  <si>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</si>
  <si>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</si>
  <si>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</si>
  <si>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</si>
  <si>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</si>
  <si>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</si>
  <si>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</si>
  <si>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</si>
  <si>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</si>
  <si>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</si>
  <si>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</si>
  <si>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</si>
  <si>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</si>
  <si>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</si>
  <si>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</si>
  <si>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АБАРЗАДИЕВ  Эрдэм Баяржгалович</t>
  </si>
  <si>
    <t>СФО</t>
  </si>
  <si>
    <t>Р.Бурятия, Улан-Удэ</t>
  </si>
  <si>
    <t>Цыдыпов Б.В,Эрдынеев Б.Б..</t>
  </si>
  <si>
    <t>БАЛДАНОВ Дондок Дашиевич</t>
  </si>
  <si>
    <t>03.04.98, КМС</t>
  </si>
  <si>
    <t>ДФО</t>
  </si>
  <si>
    <t>Р.Бурятия, Улан-Удэ, Мо</t>
  </si>
  <si>
    <t/>
  </si>
  <si>
    <t>Цыдыпов Б.В.</t>
  </si>
  <si>
    <t>ООРЖАК Эчис Эрен-Оолович</t>
  </si>
  <si>
    <t>27.06.98, КМС</t>
  </si>
  <si>
    <t>Новосибирская, Новосибирск, МО</t>
  </si>
  <si>
    <t>Митрохин Е.А.</t>
  </si>
  <si>
    <t>ЦЫБЕНОВ Буянто Балданович</t>
  </si>
  <si>
    <t>Р.Бурятия, Улан-Удэ, МО</t>
  </si>
  <si>
    <t>Цыдыпов Б.В., Жигжитов Б.С.</t>
  </si>
  <si>
    <t>Р.Бурятия, Улан-Удэ, Д</t>
  </si>
  <si>
    <t>Лхагваев Зандан</t>
  </si>
  <si>
    <t>ОТХУУ Батбаяр</t>
  </si>
  <si>
    <t>БАТХУЛУУН</t>
  </si>
  <si>
    <t>17.08.89, КМС</t>
  </si>
  <si>
    <t>Иркутская, Иркутск, МО</t>
  </si>
  <si>
    <t>Журавлев Ю.М.</t>
  </si>
  <si>
    <t>27.08.88, КМС</t>
  </si>
  <si>
    <t>03.12.90, КМС</t>
  </si>
  <si>
    <t>27.12.97, КМС</t>
  </si>
  <si>
    <t>01.01.90, КМС</t>
  </si>
  <si>
    <t>3:1</t>
  </si>
  <si>
    <t>4:0</t>
  </si>
  <si>
    <t>НЕЧУПУРЕНКО Василий Игоревич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</si>
  <si>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</si>
  <si>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</si>
  <si>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57 кг.</t>
  </si>
  <si>
    <t>7 участников</t>
  </si>
  <si>
    <t>52 мин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</si>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</sst>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49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3" xfId="0" applyNumberFormat="1" applyFont="1" applyBorder="1" applyAlignment="1" applyProtection="1">
      <alignment horizontal="center" vertical="center" wrapText="1"/>
      <protection locked="0"/>
    </xf>
    <xf numFmtId="0" fontId="22" fillId="0" borderId="3" xfId="0" applyFont="1" applyBorder="1" applyAlignment="1" applyProtection="1">
      <alignment vertical="center" wrapText="1"/>
      <protection locked="0"/>
    </xf>
    <xf numFmtId="0" fontId="5" fillId="0" borderId="3" xfId="0" applyNumberFormat="1" applyFont="1" applyBorder="1" applyAlignment="1" applyProtection="1">
      <alignment vertical="center" wrapText="1"/>
      <protection locked="0"/>
    </xf>
    <xf numFmtId="0" fontId="5" fillId="0" borderId="17" xfId="0" applyNumberFormat="1" applyFont="1" applyBorder="1" applyAlignment="1" applyProtection="1">
      <alignment vertical="center" wrapText="1"/>
      <protection locked="0"/>
    </xf>
    <xf numFmtId="0" fontId="5" fillId="0" borderId="18" xfId="0" applyNumberFormat="1" applyFont="1" applyBorder="1" applyAlignment="1" applyProtection="1">
      <alignment vertical="center" wrapText="1"/>
      <protection locked="0"/>
    </xf>
    <xf numFmtId="0" fontId="5" fillId="0" borderId="12" xfId="0" applyNumberFormat="1" applyFont="1" applyBorder="1" applyAlignment="1" applyProtection="1">
      <alignment vertical="center" wrapText="1"/>
      <protection locked="0"/>
    </xf>
    <xf numFmtId="0" fontId="22" fillId="0" borderId="81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opLeftCell="A21"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83" t="s">
        <v>13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X1" s="63"/>
      <c r="Y1" s="63"/>
      <c r="Z1" s="63"/>
      <c r="AA1" s="63"/>
    </row>
    <row r="2" spans="1:28" ht="26.25" customHeight="1" thickBot="1">
      <c r="A2" s="35"/>
      <c r="B2" s="35"/>
      <c r="C2" s="184" t="s">
        <v>12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35"/>
      <c r="T2" s="35"/>
      <c r="U2" s="35"/>
      <c r="V2">
        <v>5</v>
      </c>
      <c r="W2" s="2" t="s">
        <v>40</v>
      </c>
      <c r="X2" s="63"/>
      <c r="Y2" s="63"/>
      <c r="Z2" s="63"/>
      <c r="AA2" s="63"/>
      <c r="AB2" s="139">
        <f>V2+1</f>
        <v>6</v>
      </c>
    </row>
    <row r="3" spans="1:28" ht="36" customHeight="1" thickBot="1">
      <c r="A3" s="35"/>
      <c r="B3" s="35"/>
      <c r="C3" s="164" t="s">
        <v>74</v>
      </c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6"/>
      <c r="S3" s="35"/>
      <c r="T3" s="35"/>
      <c r="U3" s="35"/>
      <c r="V3" t="e">
        <f>SUM(AB2*W6)+(4*AB6)</f>
        <v>#REF!</v>
      </c>
      <c r="W3" s="2" t="s">
        <v>40</v>
      </c>
      <c r="X3" s="63"/>
      <c r="Y3" s="63"/>
      <c r="Z3" s="63"/>
      <c r="AA3" s="63"/>
    </row>
    <row r="4" spans="1:28" ht="26.25" customHeight="1" thickBot="1">
      <c r="A4" s="12"/>
      <c r="B4" s="12"/>
      <c r="C4" s="167" t="s">
        <v>75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41</v>
      </c>
      <c r="C5" s="35"/>
      <c r="D5" s="35"/>
      <c r="E5" s="35"/>
      <c r="F5" s="35"/>
      <c r="G5" s="35"/>
      <c r="H5" s="158" t="s">
        <v>76</v>
      </c>
      <c r="I5" s="159"/>
      <c r="J5" s="159"/>
      <c r="K5" s="159"/>
      <c r="L5" s="159"/>
      <c r="M5" s="159"/>
      <c r="N5" s="160"/>
      <c r="O5" s="180" t="s">
        <v>77</v>
      </c>
      <c r="P5" s="181"/>
      <c r="Q5" s="182"/>
      <c r="R5" s="140" t="s">
        <v>78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38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93" t="s">
        <v>0</v>
      </c>
      <c r="B7" s="193"/>
      <c r="C7" s="35"/>
      <c r="D7" s="35"/>
      <c r="E7" s="27"/>
      <c r="F7" s="27"/>
      <c r="G7" s="27"/>
      <c r="H7" s="27"/>
      <c r="I7" s="161" t="s">
        <v>11</v>
      </c>
      <c r="J7" s="161"/>
      <c r="K7" s="161"/>
      <c r="L7" s="161"/>
      <c r="M7" s="161"/>
      <c r="N7" s="27"/>
      <c r="O7" s="27"/>
      <c r="P7" s="27"/>
      <c r="Q7" s="21"/>
      <c r="R7" s="8"/>
      <c r="S7" s="36"/>
      <c r="T7" s="188" t="s">
        <v>1</v>
      </c>
      <c r="U7" s="188"/>
      <c r="X7" s="63"/>
      <c r="Y7" s="63"/>
      <c r="Z7" s="63"/>
      <c r="AA7" s="63"/>
    </row>
    <row r="8" spans="1:28" ht="12.75" customHeight="1" thickBot="1">
      <c r="A8" s="194">
        <v>1</v>
      </c>
      <c r="B8" s="191" t="s">
        <v>43</v>
      </c>
      <c r="C8" s="189" t="s">
        <v>67</v>
      </c>
      <c r="D8" s="189" t="s">
        <v>45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91" t="s">
        <v>47</v>
      </c>
      <c r="S8" s="189" t="s">
        <v>48</v>
      </c>
      <c r="T8" s="189" t="s">
        <v>50</v>
      </c>
      <c r="U8" s="185">
        <v>2</v>
      </c>
      <c r="X8" s="63"/>
      <c r="Y8" s="63"/>
      <c r="Z8" s="63"/>
      <c r="AA8" s="63"/>
    </row>
    <row r="9" spans="1:28" ht="12.75" customHeight="1">
      <c r="A9" s="195"/>
      <c r="B9" s="192"/>
      <c r="C9" s="190"/>
      <c r="D9" s="190"/>
      <c r="E9" s="22">
        <v>5</v>
      </c>
      <c r="F9" s="27"/>
      <c r="G9" s="28"/>
      <c r="H9" s="18">
        <v>5</v>
      </c>
      <c r="I9" s="196" t="s">
        <v>62</v>
      </c>
      <c r="J9" s="197"/>
      <c r="K9" s="197"/>
      <c r="L9" s="197"/>
      <c r="M9" s="198"/>
      <c r="N9" s="27"/>
      <c r="O9" s="27"/>
      <c r="P9" s="27"/>
      <c r="Q9" s="22">
        <v>2</v>
      </c>
      <c r="R9" s="192"/>
      <c r="S9" s="190"/>
      <c r="T9" s="190"/>
      <c r="U9" s="186"/>
      <c r="X9" s="63"/>
      <c r="Y9" s="63"/>
      <c r="Z9" s="63"/>
      <c r="AA9" s="63"/>
    </row>
    <row r="10" spans="1:28" ht="12.75" customHeight="1" thickBot="1">
      <c r="A10" s="204">
        <v>5</v>
      </c>
      <c r="B10" s="170" t="s">
        <v>62</v>
      </c>
      <c r="C10" s="162" t="s">
        <v>70</v>
      </c>
      <c r="D10" s="162" t="s">
        <v>60</v>
      </c>
      <c r="E10" s="25" t="s">
        <v>71</v>
      </c>
      <c r="F10" s="29"/>
      <c r="G10" s="30"/>
      <c r="H10" s="31"/>
      <c r="I10" s="199"/>
      <c r="J10" s="200"/>
      <c r="K10" s="200"/>
      <c r="L10" s="200"/>
      <c r="M10" s="201"/>
      <c r="N10" s="27"/>
      <c r="O10" s="32"/>
      <c r="P10" s="29"/>
      <c r="Q10" s="25" t="s">
        <v>72</v>
      </c>
      <c r="R10" s="170" t="s">
        <v>63</v>
      </c>
      <c r="S10" s="162" t="s">
        <v>68</v>
      </c>
      <c r="T10" s="162" t="s">
        <v>60</v>
      </c>
      <c r="U10" s="185">
        <v>6</v>
      </c>
      <c r="X10" s="63"/>
      <c r="Y10" s="63"/>
      <c r="Z10" s="63"/>
      <c r="AA10" s="63"/>
    </row>
    <row r="11" spans="1:28" ht="12.75" customHeight="1" thickBot="1">
      <c r="A11" s="195"/>
      <c r="B11" s="171"/>
      <c r="C11" s="163"/>
      <c r="D11" s="163"/>
      <c r="E11" s="27"/>
      <c r="F11" s="31"/>
      <c r="G11" s="22">
        <v>5</v>
      </c>
      <c r="H11" s="33"/>
      <c r="I11" s="27"/>
      <c r="J11" s="27"/>
      <c r="K11" s="26" t="s">
        <v>72</v>
      </c>
      <c r="L11" s="27"/>
      <c r="M11" s="27"/>
      <c r="N11" s="31"/>
      <c r="O11" s="22">
        <v>4</v>
      </c>
      <c r="P11" s="31"/>
      <c r="Q11" s="27"/>
      <c r="R11" s="171"/>
      <c r="S11" s="163"/>
      <c r="T11" s="163"/>
      <c r="U11" s="186"/>
      <c r="X11" s="63"/>
      <c r="Y11" s="63"/>
      <c r="Z11" s="63"/>
      <c r="AA11" s="63"/>
    </row>
    <row r="12" spans="1:28" ht="12.75" customHeight="1" thickBot="1">
      <c r="A12" s="194">
        <v>3</v>
      </c>
      <c r="B12" s="168" t="s">
        <v>57</v>
      </c>
      <c r="C12" s="178" t="s">
        <v>69</v>
      </c>
      <c r="D12" s="178" t="s">
        <v>58</v>
      </c>
      <c r="E12" s="27"/>
      <c r="F12" s="31"/>
      <c r="G12" s="25" t="s">
        <v>72</v>
      </c>
      <c r="H12" s="33"/>
      <c r="I12" s="27"/>
      <c r="J12" s="27"/>
      <c r="K12" s="27"/>
      <c r="L12" s="27"/>
      <c r="M12" s="27"/>
      <c r="N12" s="31"/>
      <c r="O12" s="25" t="s">
        <v>72</v>
      </c>
      <c r="P12" s="31"/>
      <c r="Q12" s="27"/>
      <c r="R12" s="168" t="s">
        <v>73</v>
      </c>
      <c r="S12" s="178" t="s">
        <v>64</v>
      </c>
      <c r="T12" s="178" t="s">
        <v>65</v>
      </c>
      <c r="U12" s="187">
        <v>4</v>
      </c>
      <c r="X12" s="63"/>
      <c r="Y12" s="63"/>
      <c r="Z12" s="63"/>
      <c r="AA12" s="63"/>
    </row>
    <row r="13" spans="1:28" ht="12.75" customHeight="1" thickBot="1">
      <c r="A13" s="195"/>
      <c r="B13" s="169"/>
      <c r="C13" s="179"/>
      <c r="D13" s="179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>
        <v>4</v>
      </c>
      <c r="R13" s="169"/>
      <c r="S13" s="179"/>
      <c r="T13" s="179"/>
      <c r="U13" s="186"/>
      <c r="X13" s="63"/>
      <c r="Y13" s="63"/>
      <c r="Z13" s="63"/>
      <c r="AA13" s="63"/>
    </row>
    <row r="14" spans="1:28" ht="12.75" customHeight="1" thickBot="1">
      <c r="A14" s="204">
        <v>7</v>
      </c>
      <c r="B14" s="170" t="s">
        <v>53</v>
      </c>
      <c r="C14" s="162" t="s">
        <v>54</v>
      </c>
      <c r="D14" s="162" t="s">
        <v>55</v>
      </c>
      <c r="E14" s="25" t="s">
        <v>72</v>
      </c>
      <c r="F14" s="27"/>
      <c r="G14" s="28"/>
      <c r="H14" s="18">
        <v>4</v>
      </c>
      <c r="I14" s="172" t="s">
        <v>73</v>
      </c>
      <c r="J14" s="173"/>
      <c r="K14" s="173"/>
      <c r="L14" s="173"/>
      <c r="M14" s="174"/>
      <c r="N14" s="27"/>
      <c r="O14" s="27"/>
      <c r="P14" s="27"/>
      <c r="Q14" s="25"/>
      <c r="R14" s="170" t="s">
        <v>51</v>
      </c>
      <c r="S14" s="162" t="s">
        <v>51</v>
      </c>
      <c r="T14" s="162" t="s">
        <v>51</v>
      </c>
      <c r="U14" s="185">
        <v>8</v>
      </c>
      <c r="X14" s="63"/>
      <c r="Y14" s="63"/>
      <c r="Z14" s="63"/>
      <c r="AA14" s="63"/>
    </row>
    <row r="15" spans="1:28" ht="12.75" customHeight="1" thickBot="1">
      <c r="A15" s="213"/>
      <c r="B15" s="171"/>
      <c r="C15" s="163"/>
      <c r="D15" s="163"/>
      <c r="E15" s="27"/>
      <c r="F15" s="27"/>
      <c r="G15" s="28"/>
      <c r="H15" s="31"/>
      <c r="I15" s="175"/>
      <c r="J15" s="176"/>
      <c r="K15" s="176"/>
      <c r="L15" s="176"/>
      <c r="M15" s="177"/>
      <c r="N15" s="27"/>
      <c r="O15" s="27"/>
      <c r="P15" s="27"/>
      <c r="Q15" s="27"/>
      <c r="R15" s="171"/>
      <c r="S15" s="163"/>
      <c r="T15" s="163"/>
      <c r="U15" s="203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212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202" t="s">
        <v>3</v>
      </c>
      <c r="X17" s="63"/>
      <c r="Y17" s="63"/>
      <c r="Z17" s="63"/>
      <c r="AA17" s="63"/>
    </row>
    <row r="18" spans="1:27" ht="12.75" customHeight="1">
      <c r="A18" s="212"/>
      <c r="B18" s="35"/>
      <c r="C18" s="35"/>
      <c r="D18" s="35"/>
      <c r="E18" s="35"/>
      <c r="F18" s="35"/>
      <c r="G18" s="157" t="s">
        <v>14</v>
      </c>
      <c r="H18" s="157"/>
      <c r="I18" s="157"/>
      <c r="J18" s="157"/>
      <c r="K18" s="157"/>
      <c r="L18" s="157"/>
      <c r="M18" s="157"/>
      <c r="N18" s="157"/>
      <c r="O18" s="157"/>
      <c r="P18" s="35"/>
      <c r="Q18" s="35"/>
      <c r="R18" s="36"/>
      <c r="S18" s="36"/>
      <c r="T18" s="36"/>
      <c r="U18" s="202"/>
      <c r="X18" s="63"/>
      <c r="Y18" s="63" t="s">
        <v>24</v>
      </c>
      <c r="Z18" s="63" t="s">
        <v>25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3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2</v>
      </c>
      <c r="Z20" s="60"/>
      <c r="AA20" s="58"/>
    </row>
    <row r="21" spans="1:27" ht="12.75" customHeight="1">
      <c r="A21" s="23">
        <v>1</v>
      </c>
      <c r="B21" s="178" t="s">
        <v>43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49" t="s">
        <v>63</v>
      </c>
      <c r="T21" s="150"/>
      <c r="U21" s="24">
        <v>6</v>
      </c>
      <c r="V21" s="35"/>
      <c r="X21" s="58"/>
      <c r="Y21" s="59">
        <f>IF(A10=""," ",IF(E9=""," ",IF(E9=A8,A10,IF(E9=A10,A8,"Х"))))</f>
        <v>1</v>
      </c>
      <c r="Z21" s="60">
        <f>IF(C22=""," ",IF(C22=E25,B27,C22))</f>
        <v>1</v>
      </c>
      <c r="AA21" s="58"/>
    </row>
    <row r="22" spans="1:27" ht="12.75" customHeight="1">
      <c r="A22" s="23"/>
      <c r="B22" s="179"/>
      <c r="C22" s="96">
        <v>1</v>
      </c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>
        <v>6</v>
      </c>
      <c r="S22" s="151"/>
      <c r="T22" s="152"/>
      <c r="U22" s="24"/>
      <c r="V22" s="35"/>
      <c r="X22" s="58"/>
      <c r="Y22" s="59">
        <f>IF(U10=""," ",IF(Q9=""," ",IF(Q9=U8,U10,IF(Q9=U10,U8,"Х"))))</f>
        <v>6</v>
      </c>
      <c r="Z22" s="60">
        <f>IF(R22=""," ",IF(R22=Q25,S27,R22))</f>
        <v>6</v>
      </c>
      <c r="AA22" s="58"/>
    </row>
    <row r="23" spans="1:27" ht="12.75" customHeight="1">
      <c r="A23" s="23">
        <v>7</v>
      </c>
      <c r="B23" s="162" t="s">
        <v>53</v>
      </c>
      <c r="C23" s="99" t="s">
        <v>72</v>
      </c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153" t="s">
        <v>51</v>
      </c>
      <c r="T23" s="154"/>
      <c r="U23" s="24">
        <v>8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7</v>
      </c>
      <c r="AA23" s="58"/>
    </row>
    <row r="24" spans="1:27" ht="13.5" thickBot="1">
      <c r="A24" s="37"/>
      <c r="B24" s="163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55"/>
      <c r="T24" s="156"/>
      <c r="U24" s="24"/>
      <c r="V24" s="35"/>
      <c r="X24" s="58"/>
      <c r="Y24" s="59">
        <f>IF(U14=""," ",IF(Q13=""," ",IF(Q13=U12,U14,IF(Q13=U14,U12,"Х"))))</f>
        <v>8</v>
      </c>
      <c r="Z24" s="60">
        <f>IF(U23="","",IF(U23=R22,U21,U23))</f>
        <v>8</v>
      </c>
      <c r="AA24" s="58"/>
    </row>
    <row r="25" spans="1:27" ht="13">
      <c r="A25" s="35"/>
      <c r="B25" s="35"/>
      <c r="C25" s="38"/>
      <c r="D25" s="100"/>
      <c r="E25" s="103">
        <v>2</v>
      </c>
      <c r="F25" s="207" t="s">
        <v>47</v>
      </c>
      <c r="G25" s="207"/>
      <c r="H25" s="207"/>
      <c r="I25" s="208"/>
      <c r="J25" s="35"/>
      <c r="K25" s="35"/>
      <c r="L25" s="35"/>
      <c r="M25" s="206" t="s">
        <v>57</v>
      </c>
      <c r="N25" s="207"/>
      <c r="O25" s="207"/>
      <c r="P25" s="208"/>
      <c r="Q25" s="104">
        <v>3</v>
      </c>
      <c r="R25" s="102"/>
      <c r="S25" s="35"/>
      <c r="T25" s="35"/>
      <c r="U25" s="35"/>
      <c r="V25" s="35"/>
      <c r="X25" s="58"/>
      <c r="Y25" s="58">
        <f>IF(H9="","",IF(H9=G11,O11,G11))</f>
        <v>4</v>
      </c>
      <c r="Z25" s="58"/>
      <c r="AA25" s="58"/>
    </row>
    <row r="26" spans="1:27" ht="13.5" thickBot="1">
      <c r="A26" s="39"/>
      <c r="B26" s="35"/>
      <c r="C26" s="38"/>
      <c r="D26" s="100"/>
      <c r="E26" s="105"/>
      <c r="F26" s="209"/>
      <c r="G26" s="210"/>
      <c r="H26" s="210"/>
      <c r="I26" s="211"/>
      <c r="J26" s="4"/>
      <c r="K26" s="4"/>
      <c r="L26" s="4"/>
      <c r="M26" s="209"/>
      <c r="N26" s="210"/>
      <c r="O26" s="210"/>
      <c r="P26" s="211"/>
      <c r="Q26" s="106"/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2</v>
      </c>
      <c r="C27" s="149" t="s">
        <v>47</v>
      </c>
      <c r="D27" s="150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89" t="s">
        <v>57</v>
      </c>
      <c r="S27" s="107">
        <v>3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55"/>
      <c r="D28" s="156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205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39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8" t="s">
        <v>79</v>
      </c>
      <c r="O31" s="35"/>
      <c r="P31" s="38"/>
      <c r="Q31" s="38"/>
      <c r="R31" s="114" t="s">
        <v>80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81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8" t="s">
        <v>82</v>
      </c>
      <c r="O33" s="35"/>
      <c r="P33" s="112"/>
      <c r="Q33" s="112"/>
      <c r="R33" s="114" t="s">
        <v>83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  <mergeCell ref="U17:U18"/>
    <mergeCell ref="S12:S13"/>
    <mergeCell ref="T12:T13"/>
    <mergeCell ref="S14:S15"/>
    <mergeCell ref="T14:T15"/>
    <mergeCell ref="U14:U1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S21:T22"/>
    <mergeCell ref="S23:T24"/>
    <mergeCell ref="G18:O18"/>
    <mergeCell ref="H5:N5"/>
    <mergeCell ref="I7:M7"/>
    <mergeCell ref="S10:S11"/>
    <mergeCell ref="T10:T11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5" sqref="A1:H25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5" t="s">
        <v>13</v>
      </c>
      <c r="B1" s="225"/>
      <c r="C1" s="225"/>
      <c r="D1" s="225"/>
      <c r="E1" s="225"/>
      <c r="F1" s="225"/>
      <c r="G1" s="225"/>
      <c r="H1" s="225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31" t="s">
        <v>42</v>
      </c>
      <c r="C2" s="231"/>
      <c r="D2" s="232" t="s">
        <v>74</v>
      </c>
      <c r="E2" s="233"/>
      <c r="F2" s="233"/>
      <c r="G2" s="233"/>
      <c r="H2" s="234"/>
      <c r="I2" s="64"/>
      <c r="T2" s="148">
        <f>SUMIF(J14:J16,V1,$K$14:$K$17)</f>
        <v>2</v>
      </c>
      <c r="U2" s="148"/>
      <c r="V2" s="148"/>
      <c r="W2" s="148"/>
      <c r="X2" s="148"/>
    </row>
    <row r="3" spans="1:41" ht="31.5" customHeight="1" thickBot="1">
      <c r="A3" s="64"/>
      <c r="B3" s="235" t="s">
        <v>75</v>
      </c>
      <c r="C3" s="235"/>
      <c r="D3" s="235"/>
      <c r="E3" s="235"/>
      <c r="F3" s="235"/>
      <c r="G3" s="231" t="s">
        <v>76</v>
      </c>
      <c r="H3" s="236"/>
      <c r="I3" s="64"/>
    </row>
    <row r="4" spans="1:41" ht="12.75" customHeight="1" thickBot="1">
      <c r="A4" s="221" t="s">
        <v>10</v>
      </c>
      <c r="B4" s="223" t="s">
        <v>4</v>
      </c>
      <c r="C4" s="237" t="s">
        <v>5</v>
      </c>
      <c r="D4" s="239" t="s">
        <v>6</v>
      </c>
      <c r="E4" s="241" t="s">
        <v>7</v>
      </c>
      <c r="F4" s="239"/>
      <c r="G4" s="243" t="s">
        <v>9</v>
      </c>
      <c r="H4" s="226" t="s">
        <v>8</v>
      </c>
      <c r="I4" s="64"/>
      <c r="J4" s="248" t="str">
        <f>IFERROR(LEFT(F6,FIND(",",F6)-1),F6)</f>
        <v>Р.Бурятия</v>
      </c>
      <c r="K4" s="245">
        <v>1</v>
      </c>
      <c r="L4" s="246" t="s">
        <v>22</v>
      </c>
      <c r="M4" s="216" t="s">
        <v>21</v>
      </c>
      <c r="N4" s="228"/>
      <c r="O4" s="229"/>
      <c r="P4" s="229"/>
      <c r="Q4" s="230"/>
      <c r="S4" s="214" t="s">
        <v>22</v>
      </c>
      <c r="T4" s="216" t="s">
        <v>21</v>
      </c>
      <c r="U4" s="218"/>
      <c r="V4" s="219"/>
      <c r="W4" s="219"/>
      <c r="X4" s="220"/>
      <c r="AC4" s="214" t="s">
        <v>22</v>
      </c>
      <c r="AD4" s="216" t="s">
        <v>21</v>
      </c>
      <c r="AE4" s="218"/>
      <c r="AF4" s="219"/>
      <c r="AG4" s="219"/>
      <c r="AH4" s="220"/>
      <c r="AJ4" s="214" t="s">
        <v>22</v>
      </c>
      <c r="AK4" s="216" t="s">
        <v>21</v>
      </c>
      <c r="AL4" s="218"/>
      <c r="AM4" s="219"/>
      <c r="AN4" s="219"/>
      <c r="AO4" s="220"/>
    </row>
    <row r="5" spans="1:41" ht="16" thickBot="1">
      <c r="A5" s="222"/>
      <c r="B5" s="224"/>
      <c r="C5" s="238"/>
      <c r="D5" s="240"/>
      <c r="E5" s="242"/>
      <c r="F5" s="240"/>
      <c r="G5" s="244"/>
      <c r="H5" s="227"/>
      <c r="I5" s="64"/>
      <c r="J5" s="248"/>
      <c r="K5" s="245"/>
      <c r="L5" s="247"/>
      <c r="M5" s="217"/>
      <c r="N5" s="43">
        <v>1</v>
      </c>
      <c r="O5" s="44">
        <v>2</v>
      </c>
      <c r="P5" s="44">
        <v>3</v>
      </c>
      <c r="Q5" s="45">
        <v>5</v>
      </c>
      <c r="S5" s="215"/>
      <c r="T5" s="217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15"/>
      <c r="AD5" s="217"/>
      <c r="AE5" s="74">
        <v>1</v>
      </c>
      <c r="AF5" s="75">
        <v>2</v>
      </c>
      <c r="AG5" s="75">
        <v>3</v>
      </c>
      <c r="AH5" s="76">
        <v>5</v>
      </c>
      <c r="AJ5" s="215"/>
      <c r="AK5" s="217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7">
        <v>1</v>
      </c>
      <c r="B6" s="132">
        <v>5</v>
      </c>
      <c r="C6" s="122" t="s">
        <v>62</v>
      </c>
      <c r="D6" s="123" t="s">
        <v>70</v>
      </c>
      <c r="E6" s="123" t="s">
        <v>49</v>
      </c>
      <c r="F6" s="124" t="s">
        <v>60</v>
      </c>
      <c r="G6" s="126" t="s">
        <v>51</v>
      </c>
      <c r="H6" s="127" t="s">
        <v>61</v>
      </c>
      <c r="I6" s="64"/>
      <c r="J6" s="248" t="s">
        <v>23</v>
      </c>
      <c r="K6" s="245">
        <v>1</v>
      </c>
      <c r="L6" s="46">
        <v>1</v>
      </c>
      <c r="M6" s="42" t="s">
        <v>26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0</v>
      </c>
      <c r="W6" s="48">
        <f t="shared" ref="W6:W11" si="2">SUMIF($J$10:$J$13,T6,$K$10:$K$13)</f>
        <v>2</v>
      </c>
      <c r="X6" s="48">
        <f>SUMIF($J$14:$J$17,T6,$K$14:$K$17)</f>
        <v>2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0</v>
      </c>
      <c r="AG6" s="79">
        <f t="shared" ref="AG6:AG11" si="5">SUMIF($J$10:$J$13,AD6,$K$10:$K$13)</f>
        <v>2</v>
      </c>
      <c r="AH6" s="80">
        <f t="shared" ref="AH6:AH11" si="6">SUMIF($J$14:$J$17,AD6,$K$14:$K$17)</f>
        <v>2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 t="str">
        <f t="shared" ca="1" si="7"/>
        <v xml:space="preserve"> </v>
      </c>
      <c r="AN6" s="79">
        <f t="shared" si="7"/>
        <v>2</v>
      </c>
      <c r="AO6" s="80">
        <f t="shared" si="7"/>
        <v>2</v>
      </c>
    </row>
    <row r="7" spans="1:41" ht="24" customHeight="1">
      <c r="A7" s="120">
        <v>2</v>
      </c>
      <c r="B7" s="121">
        <v>4</v>
      </c>
      <c r="C7" s="128" t="s">
        <v>73</v>
      </c>
      <c r="D7" s="129" t="s">
        <v>64</v>
      </c>
      <c r="E7" s="125" t="s">
        <v>44</v>
      </c>
      <c r="F7" s="125" t="s">
        <v>65</v>
      </c>
      <c r="G7" s="125">
        <v>0</v>
      </c>
      <c r="H7" s="130" t="s">
        <v>66</v>
      </c>
      <c r="I7" s="64"/>
      <c r="J7" s="248"/>
      <c r="K7" s="245"/>
      <c r="L7" s="41">
        <v>2</v>
      </c>
      <c r="M7" s="42" t="s">
        <v>27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>Иркутская</v>
      </c>
      <c r="U7" s="47">
        <f t="shared" si="0"/>
        <v>0</v>
      </c>
      <c r="V7" s="47">
        <f t="shared" ca="1" si="1"/>
        <v>1</v>
      </c>
      <c r="W7" s="48">
        <f t="shared" si="2"/>
        <v>0</v>
      </c>
      <c r="X7" s="48">
        <f>SUMIF($J$14:$J$17,T7,$K$14:$K$17)</f>
        <v>0</v>
      </c>
      <c r="Z7" t="str">
        <f>IF(OR(T7=" "),T8,T7)</f>
        <v>Иркутская</v>
      </c>
      <c r="AA7">
        <f>IF(U7=U6," ",U7)</f>
        <v>0</v>
      </c>
      <c r="AB7" t="str">
        <f>IF(OR(Z7=" "),Z8,Z7)</f>
        <v>Иркутская</v>
      </c>
      <c r="AC7" s="81">
        <v>2</v>
      </c>
      <c r="AD7" s="82" t="str">
        <f>IF(OR(AB7=" "),AB8,AB7)</f>
        <v>Иркутская</v>
      </c>
      <c r="AE7" s="83">
        <f t="shared" si="3"/>
        <v>0</v>
      </c>
      <c r="AF7" s="83">
        <f t="shared" ca="1" si="4"/>
        <v>1</v>
      </c>
      <c r="AG7" s="83">
        <f t="shared" si="5"/>
        <v>0</v>
      </c>
      <c r="AH7" s="84">
        <f t="shared" si="6"/>
        <v>0</v>
      </c>
      <c r="AJ7" s="81">
        <v>2</v>
      </c>
      <c r="AK7" s="82" t="str">
        <f t="shared" si="7"/>
        <v>Иркутская</v>
      </c>
      <c r="AL7" s="83" t="str">
        <f t="shared" si="7"/>
        <v xml:space="preserve"> </v>
      </c>
      <c r="AM7" s="83">
        <f t="shared" ca="1" si="7"/>
        <v>1</v>
      </c>
      <c r="AN7" s="83" t="str">
        <f t="shared" si="7"/>
        <v xml:space="preserve"> </v>
      </c>
      <c r="AO7" s="84" t="str">
        <f t="shared" si="7"/>
        <v xml:space="preserve"> </v>
      </c>
    </row>
    <row r="8" spans="1:41" ht="24" customHeight="1">
      <c r="A8" s="120">
        <v>3</v>
      </c>
      <c r="B8" s="121">
        <v>2</v>
      </c>
      <c r="C8" s="128" t="s">
        <v>47</v>
      </c>
      <c r="D8" s="129" t="s">
        <v>48</v>
      </c>
      <c r="E8" s="125" t="s">
        <v>49</v>
      </c>
      <c r="F8" s="125" t="s">
        <v>50</v>
      </c>
      <c r="G8" s="125" t="s">
        <v>51</v>
      </c>
      <c r="H8" s="130" t="s">
        <v>52</v>
      </c>
      <c r="I8" s="64"/>
      <c r="J8" s="245" t="str">
        <f>IFERROR(LEFT(F7,FIND(",",F7)-1),F7)</f>
        <v>Иркутская</v>
      </c>
      <c r="K8" s="245">
        <v>1</v>
      </c>
      <c r="L8" s="40">
        <v>3</v>
      </c>
      <c r="M8" s="42" t="s">
        <v>28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 xml:space="preserve"> </v>
      </c>
      <c r="U8" s="47">
        <f t="shared" si="0"/>
        <v>0</v>
      </c>
      <c r="V8" s="47">
        <f t="shared" ca="1" si="1"/>
        <v>0</v>
      </c>
      <c r="W8" s="48">
        <f t="shared" si="2"/>
        <v>0</v>
      </c>
      <c r="X8" s="48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85">
        <v>3</v>
      </c>
      <c r="AD8" s="82" t="str">
        <f>IF(OR(AB8=" ",AB7=" "),AB9,AB8)</f>
        <v xml:space="preserve"> </v>
      </c>
      <c r="AE8" s="83">
        <f t="shared" si="3"/>
        <v>0</v>
      </c>
      <c r="AF8" s="83">
        <f t="shared" ca="1" si="4"/>
        <v>0</v>
      </c>
      <c r="AG8" s="83">
        <f t="shared" si="5"/>
        <v>0</v>
      </c>
      <c r="AH8" s="84">
        <f t="shared" si="6"/>
        <v>0</v>
      </c>
      <c r="AJ8" s="85">
        <v>3</v>
      </c>
      <c r="AK8" s="82" t="str">
        <f t="shared" si="7"/>
        <v xml:space="preserve"> </v>
      </c>
      <c r="AL8" s="83" t="str">
        <f t="shared" si="7"/>
        <v xml:space="preserve"> </v>
      </c>
      <c r="AM8" s="83" t="str">
        <f t="shared" ca="1" si="7"/>
        <v xml:space="preserve"> </v>
      </c>
      <c r="AN8" s="83" t="str">
        <f t="shared" si="7"/>
        <v xml:space="preserve"> </v>
      </c>
      <c r="AO8" s="84" t="str">
        <f t="shared" si="7"/>
        <v xml:space="preserve"> </v>
      </c>
    </row>
    <row r="9" spans="1:41" ht="24" customHeight="1">
      <c r="A9" s="120">
        <v>3</v>
      </c>
      <c r="B9" s="131">
        <v>3</v>
      </c>
      <c r="C9" s="128" t="s">
        <v>57</v>
      </c>
      <c r="D9" s="129" t="s">
        <v>69</v>
      </c>
      <c r="E9" s="125" t="s">
        <v>49</v>
      </c>
      <c r="F9" s="125" t="s">
        <v>58</v>
      </c>
      <c r="G9" s="125" t="s">
        <v>51</v>
      </c>
      <c r="H9" s="130" t="s">
        <v>59</v>
      </c>
      <c r="I9" s="64"/>
      <c r="J9" s="245"/>
      <c r="K9" s="245"/>
      <c r="L9" s="41">
        <v>4</v>
      </c>
      <c r="M9" s="42" t="s">
        <v>29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customHeight="1">
      <c r="A10" s="118" t="s">
        <v>19</v>
      </c>
      <c r="B10" s="131">
        <v>1</v>
      </c>
      <c r="C10" s="128" t="s">
        <v>43</v>
      </c>
      <c r="D10" s="129" t="s">
        <v>67</v>
      </c>
      <c r="E10" s="125" t="s">
        <v>49</v>
      </c>
      <c r="F10" s="125" t="s">
        <v>45</v>
      </c>
      <c r="G10" s="125">
        <v>0</v>
      </c>
      <c r="H10" s="130" t="s">
        <v>46</v>
      </c>
      <c r="I10" s="64"/>
      <c r="J10" s="245" t="str">
        <f>IFERROR(LEFT(F8,FIND(",",F8)-1),F8)</f>
        <v>Р.Бурятия</v>
      </c>
      <c r="K10" s="245">
        <v>1</v>
      </c>
      <c r="L10" s="40">
        <v>5</v>
      </c>
      <c r="M10" s="42" t="s">
        <v>30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 xml:space="preserve"> </v>
      </c>
      <c r="U10" s="47">
        <f t="shared" si="0"/>
        <v>0</v>
      </c>
      <c r="V10" s="47">
        <f t="shared" ca="1" si="1"/>
        <v>0</v>
      </c>
      <c r="W10" s="48">
        <f t="shared" si="2"/>
        <v>0</v>
      </c>
      <c r="X10" s="48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customHeight="1" thickBot="1">
      <c r="A11" s="118" t="s">
        <v>19</v>
      </c>
      <c r="B11" s="131">
        <v>6</v>
      </c>
      <c r="C11" s="128" t="s">
        <v>63</v>
      </c>
      <c r="D11" s="129" t="s">
        <v>68</v>
      </c>
      <c r="E11" s="125" t="s">
        <v>49</v>
      </c>
      <c r="F11" s="125" t="s">
        <v>60</v>
      </c>
      <c r="G11" s="125" t="s">
        <v>51</v>
      </c>
      <c r="H11" s="130" t="s">
        <v>61</v>
      </c>
      <c r="I11" s="64"/>
      <c r="J11" s="245"/>
      <c r="K11" s="245"/>
      <c r="L11" s="41">
        <v>6</v>
      </c>
      <c r="M11" s="42" t="s">
        <v>31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customHeight="1" thickBot="1">
      <c r="A12" s="119" t="s">
        <v>20</v>
      </c>
      <c r="B12" s="147">
        <v>7</v>
      </c>
      <c r="C12" s="133" t="s">
        <v>53</v>
      </c>
      <c r="D12" s="134" t="s">
        <v>54</v>
      </c>
      <c r="E12" s="135" t="s">
        <v>44</v>
      </c>
      <c r="F12" s="135" t="s">
        <v>55</v>
      </c>
      <c r="G12" s="135">
        <v>0</v>
      </c>
      <c r="H12" s="136" t="s">
        <v>56</v>
      </c>
      <c r="I12" s="64"/>
      <c r="J12" s="245" t="str">
        <f>IFERROR(LEFT(F9,FIND(",",F9)-1),F9)</f>
        <v>Р.Бурятия</v>
      </c>
      <c r="K12" s="245">
        <v>1</v>
      </c>
      <c r="L12" s="40">
        <v>7</v>
      </c>
      <c r="M12" s="42" t="s">
        <v>32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1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1</v>
      </c>
      <c r="AN12" s="90">
        <f>SUM(AN6:AN11)</f>
        <v>2</v>
      </c>
      <c r="AO12" s="90">
        <f>SUM(AO6:AO11)</f>
        <v>2</v>
      </c>
    </row>
    <row r="13" spans="1:41" ht="24" hidden="1" customHeight="1" thickBot="1">
      <c r="A13" s="141" t="s">
        <v>18</v>
      </c>
      <c r="B13" s="142">
        <v>8</v>
      </c>
      <c r="C13" s="143" t="s">
        <v>51</v>
      </c>
      <c r="D13" s="144" t="s">
        <v>51</v>
      </c>
      <c r="E13" s="145" t="s">
        <v>51</v>
      </c>
      <c r="F13" s="145" t="s">
        <v>51</v>
      </c>
      <c r="G13" s="145" t="s">
        <v>51</v>
      </c>
      <c r="H13" s="146" t="s">
        <v>51</v>
      </c>
      <c r="I13" s="64"/>
      <c r="J13" s="245"/>
      <c r="K13" s="245"/>
      <c r="L13" s="41">
        <v>8</v>
      </c>
      <c r="M13" s="42" t="s">
        <v>33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45" t="str">
        <f>IFERROR(LEFT(F10,FIND(",",F10)-1),F10)</f>
        <v>Р.Бурятия</v>
      </c>
      <c r="K14" s="245">
        <v>1</v>
      </c>
      <c r="L14" s="40">
        <v>9</v>
      </c>
      <c r="M14" s="42" t="s">
        <v>34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45"/>
      <c r="K15" s="245"/>
      <c r="L15" s="41">
        <v>10</v>
      </c>
      <c r="M15" s="42" t="s">
        <v>35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45" t="str">
        <f>IFERROR(LEFT(F11,FIND(",",F11)-1),F11)</f>
        <v>Р.Бурятия</v>
      </c>
      <c r="K16" s="245">
        <v>1</v>
      </c>
      <c r="L16" s="40">
        <v>11</v>
      </c>
      <c r="M16" s="91" t="s">
        <v>36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45"/>
      <c r="K17" s="245"/>
      <c r="L17" s="41">
        <v>12</v>
      </c>
      <c r="M17" s="91" t="s">
        <v>37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39</v>
      </c>
      <c r="B21" s="68"/>
      <c r="C21" s="70"/>
      <c r="D21" s="71"/>
      <c r="E21" s="71"/>
      <c r="F21" s="71"/>
      <c r="G21" s="72" t="s">
        <v>79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80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81</v>
      </c>
      <c r="B24" s="68"/>
      <c r="C24" s="70"/>
      <c r="D24" s="117"/>
      <c r="E24" s="71"/>
      <c r="F24" s="71"/>
      <c r="G24" s="72" t="s">
        <v>82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83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2019-03-24T09:52:45Z</cp:lastPrinted>
  <dcterms:created xsi:type="dcterms:W3CDTF">1996-10-08T23:32:33Z</dcterms:created>
  <dcterms:modified xsi:type="dcterms:W3CDTF">2019-03-25T01:55:44Z</dcterms:modified>
</cp:coreProperties>
</file>