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<sst xmlns="http://schemas.openxmlformats.org/spreadsheetml/2006/main" count="1643" uniqueCount="243">
  <si>
    <t>select Col1,Col3,Col4,Col5,Col6,Col10,Col12,Col13,Col14,Col15,Col16,Col17 WHERE Col1&gt;1</t>
  </si>
  <si>
    <t xml:space="preserve">ПРОТОКОЛ ВЗВЕШИВАНИЯ </t>
  </si>
  <si>
    <t>https://docs.google.com/spreadsheets/d/1lAWXbxZUVSbgEB5dr9r3SAb9eFLgY8d5-08pYUVFUlI/edit?usp=share_link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</si>
  <si>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</si>
  <si>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</si>
  <si>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</si>
  <si>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</si>
  <si>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</si>
  <si>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</si>
  <si>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</si>
  <si>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</si>
  <si>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</si>
  <si>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</si>
  <si>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</si>
  <si>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</si>
  <si>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</si>
  <si>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 xml:space="preserve">БОРЕЦ Виктория </t>
  </si>
  <si>
    <t>БОРЕЦ Виктория  Ираклиевна</t>
  </si>
  <si>
    <t>11.07.03, КМС</t>
  </si>
  <si>
    <t>КМС</t>
  </si>
  <si>
    <t>МОС</t>
  </si>
  <si>
    <t>Москва, Москва , МС</t>
  </si>
  <si>
    <t>Москва</t>
  </si>
  <si>
    <t>Норицина ЕС</t>
  </si>
  <si>
    <t>РАХМАТУЛЛИНА Алла</t>
  </si>
  <si>
    <t>РАХМАТУЛЛИНА Алла Вячеславовна</t>
  </si>
  <si>
    <t>21.07.95, КМС</t>
  </si>
  <si>
    <t>ПФО</t>
  </si>
  <si>
    <t>Р. Башкортостан, Туймазы, МАУ СШ 1</t>
  </si>
  <si>
    <t>Башкортостан</t>
  </si>
  <si>
    <t>Мухаметдинов Р.Р.</t>
  </si>
  <si>
    <t>РАХМАТУЛЛИНА</t>
  </si>
  <si>
    <t>АБДУЛЛИНА Елена</t>
  </si>
  <si>
    <t>АБДУЛЛИНА Елена Вячеславовна</t>
  </si>
  <si>
    <t>14.07.00, МС</t>
  </si>
  <si>
    <t>МС</t>
  </si>
  <si>
    <t>Р. Башкортостан, Туймазы, МАУ СШ№1</t>
  </si>
  <si>
    <t>АБДУЛЛИНА</t>
  </si>
  <si>
    <t>МОЛЧАНОВА Юлия</t>
  </si>
  <si>
    <t>МОЛЧАНОВА Юлия Дмитриевна</t>
  </si>
  <si>
    <t>21.08.01, МС</t>
  </si>
  <si>
    <t>Нижегородская обл., Выкса, ДЮСШ «Выксунец»</t>
  </si>
  <si>
    <t>Нижегородская</t>
  </si>
  <si>
    <t>Егрушов ВИ, Рогов ДС</t>
  </si>
  <si>
    <t>МОЛЧАНОВА</t>
  </si>
  <si>
    <t>ПОЛЫГАЛОВА Ольга</t>
  </si>
  <si>
    <t>ПОЛЫГАЛОВА Ольга Сергеевна</t>
  </si>
  <si>
    <t>28.08.02, КМС</t>
  </si>
  <si>
    <t>Пермский край, Березники, «МАУ СП «СШОР Березники»</t>
  </si>
  <si>
    <t>Пермский</t>
  </si>
  <si>
    <t>Клинов Э.Н. Клинова О.А.</t>
  </si>
  <si>
    <t>ПОЛЫГАЛОВА</t>
  </si>
  <si>
    <t>МОЛЧАНОВА Мария</t>
  </si>
  <si>
    <t>МОЛЧАНОВА Мария Владимировна</t>
  </si>
  <si>
    <t>24.01.88, ЗМС</t>
  </si>
  <si>
    <t>ЗМС</t>
  </si>
  <si>
    <t>Пермский край, Краснокамск, МБУ СШОР ПО САМБО И ДЗЮДО ГОРОДА КРАСНОКАМСКА</t>
  </si>
  <si>
    <t>Мухаметшин РГ</t>
  </si>
  <si>
    <t>АКИФЬЕВА Екатерина</t>
  </si>
  <si>
    <t>АКИФЬЕВА Екатерина Сергеевна</t>
  </si>
  <si>
    <t>03.05.02, 1р</t>
  </si>
  <si>
    <t>1р</t>
  </si>
  <si>
    <t>Самарская обл., Самара, КСЕ "Спарта"</t>
  </si>
  <si>
    <t>Самарская</t>
  </si>
  <si>
    <t>Глухов Т.В.</t>
  </si>
  <si>
    <t>АКИФЬЕВА</t>
  </si>
  <si>
    <t>ФЕДОРОВА Татьяна</t>
  </si>
  <si>
    <t>ФЕДОРОВА Татьяна Владимировна</t>
  </si>
  <si>
    <t>25.11.01, МС</t>
  </si>
  <si>
    <t>Чувашская Республика - Чувашия, Чебоксары, Профессиональный клуб ,,ЭКРА’’</t>
  </si>
  <si>
    <t>Чувашская</t>
  </si>
  <si>
    <t>Пегасов. С.В, Бондарев АВ</t>
  </si>
  <si>
    <t>ФЕДОРОВА</t>
  </si>
  <si>
    <t>ЕГОРОВА Елизавета</t>
  </si>
  <si>
    <t>ЕГОРОВА Елизавета Евгеньевна</t>
  </si>
  <si>
    <t>15.02.02, МС</t>
  </si>
  <si>
    <t>Чувашская Республика - Чувашия, Чебоксары, ЧУ «ПКС «ЭКРА»</t>
  </si>
  <si>
    <t>Трофимов Е.В., Пегасов С. В.</t>
  </si>
  <si>
    <t>ЕГОРОВА</t>
  </si>
  <si>
    <t>98+</t>
  </si>
  <si>
    <t>ЕМЕЛЮКОВА Софья</t>
  </si>
  <si>
    <t>ЕМЕЛЮКОВА Софья Константиновна</t>
  </si>
  <si>
    <t>09.03.03, МС</t>
  </si>
  <si>
    <t>Чувашская Республика - Чувашия, Чебоксары, ЧУ «ПКС ЭКРА»</t>
  </si>
  <si>
    <t>Пегасов С.В.</t>
  </si>
  <si>
    <t>ЕМЕЛЮКОВА</t>
  </si>
  <si>
    <t>ДИКАЯ Валентина</t>
  </si>
  <si>
    <t>ДИКАЯ Валентина Александровна</t>
  </si>
  <si>
    <t>22.08.99, МС</t>
  </si>
  <si>
    <t>СПБ</t>
  </si>
  <si>
    <t>Санкт-Петербург, Санкт-Петербург, Локомотив ДЮСШ</t>
  </si>
  <si>
    <t>Санкт-Петербург</t>
  </si>
  <si>
    <t>Мизяев К. Г., Селяков С.В.</t>
  </si>
  <si>
    <t>ДИКАЯ</t>
  </si>
  <si>
    <t>МИРОНОВА Кристина</t>
  </si>
  <si>
    <t>МИРОНОВА Кристина Александровна</t>
  </si>
  <si>
    <t>30.09.01, КМС</t>
  </si>
  <si>
    <t>СФО</t>
  </si>
  <si>
    <t>Новосибирская обл., Новосибирск, ГАУ НСО СШ «самбо»</t>
  </si>
  <si>
    <t>Новосибирская</t>
  </si>
  <si>
    <t>Лепяхов С.В., Орлов А.А.</t>
  </si>
  <si>
    <t>МИРОНОВА</t>
  </si>
  <si>
    <t>71+</t>
  </si>
  <si>
    <t>БЛИНОВА Ксения</t>
  </si>
  <si>
    <t>БЛИНОВА Ксения Сергеевна</t>
  </si>
  <si>
    <t>08.09.99, МС</t>
  </si>
  <si>
    <t>Новосибирская обл., Новосибирск, НЦВСМ</t>
  </si>
  <si>
    <t>Лепяхов С.В., Орлов А.А</t>
  </si>
  <si>
    <t>БЛИНОВА</t>
  </si>
  <si>
    <t>НЕФЁДОВА Екатерина</t>
  </si>
  <si>
    <t>НЕФЁДОВА Екатерина Дмитриевна</t>
  </si>
  <si>
    <t>06.01.99, МС</t>
  </si>
  <si>
    <t>УФО</t>
  </si>
  <si>
    <t>Курганская обл., Куртамыш, СШОР №1</t>
  </si>
  <si>
    <t>Курганская</t>
  </si>
  <si>
    <t>Пирогов И.Ю., Пономарев В.И.</t>
  </si>
  <si>
    <t>НЕФЁДОВА</t>
  </si>
  <si>
    <t>ЕВСЕЕВА Екатерина</t>
  </si>
  <si>
    <t>ЕВСЕЕВА Екатерина Алексеевна</t>
  </si>
  <si>
    <t>23.05.01, МС</t>
  </si>
  <si>
    <t>Свердловская обл., Екатеринбург, ГАУ СО СШОР ПО САМБО И ДЗЮДО</t>
  </si>
  <si>
    <t>Свердловская</t>
  </si>
  <si>
    <t>Коростелев А.Б. ; Пляшкун Н.В.</t>
  </si>
  <si>
    <t>ЕВСЕЕВА</t>
  </si>
  <si>
    <t>КОБЕЛЕВА Оксана</t>
  </si>
  <si>
    <t>КОБЕЛЕВА Оксана Вячеславовна</t>
  </si>
  <si>
    <t>20.09.01, МС</t>
  </si>
  <si>
    <t>Черникова МИ, Воронов ВВ</t>
  </si>
  <si>
    <t>КОБЕЛЕВА</t>
  </si>
  <si>
    <t>ГИЛЯЗОВА Сабина</t>
  </si>
  <si>
    <t>ГИЛЯЗОВА Сабина Альбертовна</t>
  </si>
  <si>
    <t>30.09.94, МС</t>
  </si>
  <si>
    <t>Свердловская обл., Екатеринбург, ГАУ СШОР</t>
  </si>
  <si>
    <t>Першин И.В, Львов Е.В</t>
  </si>
  <si>
    <t>ГИЛЯЗОВА</t>
  </si>
  <si>
    <t>ДУДИНА Кристина</t>
  </si>
  <si>
    <t>ДУДИНА Кристина Алексеевна</t>
  </si>
  <si>
    <t>10.07.04, МС</t>
  </si>
  <si>
    <t>Свердловская обл., Екатеринбург, СК Родина</t>
  </si>
  <si>
    <t>Федосеев МЕ; Селянина ОВ</t>
  </si>
  <si>
    <t>ДУДИНА</t>
  </si>
  <si>
    <t>СЕРГЕЕВА Алина</t>
  </si>
  <si>
    <t>СЕРГЕЕВА Алина Фаиговна</t>
  </si>
  <si>
    <t>13.04.99, КМС</t>
  </si>
  <si>
    <t>Тюменская обл., Тюмень, Цоп Тюмень дзюдо</t>
  </si>
  <si>
    <t>Тюменская</t>
  </si>
  <si>
    <t>Вуколов АВ</t>
  </si>
  <si>
    <t>СЕРГЕЕВА</t>
  </si>
  <si>
    <t>МИХАЛЕВА Елена</t>
  </si>
  <si>
    <t>МИХАЛЕВА Елена Павловна</t>
  </si>
  <si>
    <t>13.06.95, МС</t>
  </si>
  <si>
    <t>ЦФО</t>
  </si>
  <si>
    <t>Московская обл., Воскресенск, ГБУ МО СШОР по единоборствам</t>
  </si>
  <si>
    <t>Московская</t>
  </si>
  <si>
    <t>Баринова М.В., Тунгия ДМ</t>
  </si>
  <si>
    <t>МИХАЛЕВА</t>
  </si>
  <si>
    <t>ГОРЕЛИКОВА Анна</t>
  </si>
  <si>
    <t>ГОРЕЛИКОВА Анна Вадимовна</t>
  </si>
  <si>
    <t>03.06.92, МСМК</t>
  </si>
  <si>
    <t>МСМК</t>
  </si>
  <si>
    <t>ЮФО</t>
  </si>
  <si>
    <t>Краснодарский край, Крымск, Дюсш1</t>
  </si>
  <si>
    <t>Краснодарский</t>
  </si>
  <si>
    <t>Адамян А.В.</t>
  </si>
  <si>
    <t>ГОРЕЛИКОВА</t>
  </si>
  <si>
    <t>ВАРЛАМОВА Кристина</t>
  </si>
  <si>
    <t>ВАРЛАМОВА Кристина Евгеньевна</t>
  </si>
  <si>
    <t>03.12.02, МС</t>
  </si>
  <si>
    <t>Краснодарский край, Курганинск, СПОРТИВНАЯ ШКОЛА ОЛИМПИЙСКОГО РЕЗЕРВА им. НЕФЕДОВА Н. И.</t>
  </si>
  <si>
    <t xml:space="preserve">Потапов И.С, Красов В.В </t>
  </si>
  <si>
    <t>ВАРЛАМОВА</t>
  </si>
  <si>
    <t>КАРЕКЯН Кристина</t>
  </si>
  <si>
    <t>КАРЕКЯН Кристина Хачиковна</t>
  </si>
  <si>
    <t>23.01.95, МС</t>
  </si>
  <si>
    <t>Краснодарский край, Сочи, Дюсш 10</t>
  </si>
  <si>
    <t>Антонян РА</t>
  </si>
  <si>
    <t>КАРЕКЯН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</si>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</sst>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readingOrder="0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readingOrder="0"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min="5" max="5" width="17.29"/>
    <col customWidth="1" min="6" max="6" width="27.0"/>
    <col customWidth="1" min="7" max="7" width="11.14"/>
    <col customWidth="1" hidden="1" min="8" max="8" width="22.0"/>
    <col customWidth="1" min="9" max="9" width="7.57"/>
    <col customWidth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50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женщин (отбор на Первенство Мира и Европы) ЕКП № 23747")</f>
        <v>Чемпионат России по самбо среди женщин (отбор на Первенство Мира и Европы) ЕКП № 23747</v>
      </c>
      <c r="N2" s="8"/>
      <c r="O2" s="9">
        <v>50.0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COUNTA(F6:F996)</f>
        <v>23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50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50.0</v>
      </c>
      <c r="B6" s="27">
        <v>50.0</v>
      </c>
      <c r="C6" s="28">
        <v>29.0</v>
      </c>
      <c r="D6" s="29">
        <v>5.0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996">IF(D6:D996="","",(LEFT(F6:F996,FIND(" ",F6:F996)-1)))</f>
        <v>БОРЕЦ</v>
      </c>
      <c r="O6" s="35">
        <v>47.0</v>
      </c>
      <c r="P6" s="15"/>
      <c r="Q6" s="12"/>
    </row>
    <row r="7" ht="18.75" customHeight="1">
      <c r="A7" s="36">
        <v>50.0</v>
      </c>
      <c r="B7" s="37">
        <v>50.0</v>
      </c>
      <c r="C7" s="30">
        <v>8.0</v>
      </c>
      <c r="D7" s="29">
        <v>14.0</v>
      </c>
      <c r="E7" s="29" t="s">
        <v>24</v>
      </c>
      <c r="F7" s="29" t="s">
        <v>25</v>
      </c>
      <c r="G7" s="38" t="s">
        <v>26</v>
      </c>
      <c r="H7" s="29" t="s">
        <v>19</v>
      </c>
      <c r="I7" s="29" t="s">
        <v>27</v>
      </c>
      <c r="J7" s="29" t="s">
        <v>28</v>
      </c>
      <c r="K7" s="29" t="s">
        <v>29</v>
      </c>
      <c r="L7" s="28"/>
      <c r="M7" s="39" t="s">
        <v>30</v>
      </c>
      <c r="N7" s="40" t="s">
        <v>31</v>
      </c>
      <c r="O7" s="35">
        <v>50.0</v>
      </c>
      <c r="P7" s="8"/>
      <c r="Q7" s="8"/>
    </row>
    <row r="8" ht="18.75" customHeight="1">
      <c r="A8" s="36">
        <v>50.0</v>
      </c>
      <c r="B8" s="37">
        <v>50.0</v>
      </c>
      <c r="C8" s="30">
        <v>8.0</v>
      </c>
      <c r="D8" s="29">
        <v>19.0</v>
      </c>
      <c r="E8" s="29" t="s">
        <v>32</v>
      </c>
      <c r="F8" s="29" t="s">
        <v>33</v>
      </c>
      <c r="G8" s="38" t="s">
        <v>34</v>
      </c>
      <c r="H8" s="29" t="s">
        <v>35</v>
      </c>
      <c r="I8" s="29" t="s">
        <v>27</v>
      </c>
      <c r="J8" s="29" t="s">
        <v>36</v>
      </c>
      <c r="K8" s="29" t="s">
        <v>29</v>
      </c>
      <c r="L8" s="28"/>
      <c r="M8" s="39" t="s">
        <v>30</v>
      </c>
      <c r="N8" s="40" t="s">
        <v>37</v>
      </c>
      <c r="O8" s="35">
        <v>54.0</v>
      </c>
      <c r="P8" s="8"/>
      <c r="Q8" s="8"/>
    </row>
    <row r="9" ht="18.75" customHeight="1">
      <c r="A9" s="36">
        <v>50.0</v>
      </c>
      <c r="B9" s="37">
        <v>50.0</v>
      </c>
      <c r="C9" s="30">
        <v>17.0</v>
      </c>
      <c r="D9" s="29">
        <v>13.0</v>
      </c>
      <c r="E9" s="29" t="s">
        <v>38</v>
      </c>
      <c r="F9" s="29" t="s">
        <v>39</v>
      </c>
      <c r="G9" s="38" t="s">
        <v>40</v>
      </c>
      <c r="H9" s="29" t="s">
        <v>35</v>
      </c>
      <c r="I9" s="29" t="s">
        <v>27</v>
      </c>
      <c r="J9" s="29" t="s">
        <v>41</v>
      </c>
      <c r="K9" s="29" t="s">
        <v>42</v>
      </c>
      <c r="L9" s="28"/>
      <c r="M9" s="39" t="s">
        <v>43</v>
      </c>
      <c r="N9" s="40" t="s">
        <v>44</v>
      </c>
      <c r="O9" s="35">
        <v>59.0</v>
      </c>
      <c r="P9" s="8"/>
      <c r="Q9" s="8"/>
    </row>
    <row r="10" ht="18.75" customHeight="1">
      <c r="A10" s="36">
        <v>50.0</v>
      </c>
      <c r="B10" s="37">
        <v>50.0</v>
      </c>
      <c r="C10" s="30">
        <v>23.0</v>
      </c>
      <c r="D10" s="29">
        <v>10.0</v>
      </c>
      <c r="E10" s="29" t="s">
        <v>45</v>
      </c>
      <c r="F10" s="29" t="s">
        <v>46</v>
      </c>
      <c r="G10" s="38" t="s">
        <v>47</v>
      </c>
      <c r="H10" s="29" t="s">
        <v>19</v>
      </c>
      <c r="I10" s="29" t="s">
        <v>27</v>
      </c>
      <c r="J10" s="29" t="s">
        <v>48</v>
      </c>
      <c r="K10" s="29" t="s">
        <v>49</v>
      </c>
      <c r="L10" s="28"/>
      <c r="M10" s="39" t="s">
        <v>50</v>
      </c>
      <c r="N10" s="40" t="s">
        <v>51</v>
      </c>
      <c r="O10" s="35">
        <v>65.0</v>
      </c>
      <c r="P10" s="8"/>
      <c r="Q10" s="8"/>
    </row>
    <row r="11" ht="18.75" customHeight="1">
      <c r="A11" s="36">
        <v>50.0</v>
      </c>
      <c r="B11" s="29">
        <v>50.0</v>
      </c>
      <c r="C11" s="30">
        <v>23.0</v>
      </c>
      <c r="D11" s="29">
        <v>11.0</v>
      </c>
      <c r="E11" s="29" t="s">
        <v>52</v>
      </c>
      <c r="F11" s="29" t="s">
        <v>53</v>
      </c>
      <c r="G11" s="38" t="s">
        <v>54</v>
      </c>
      <c r="H11" s="29" t="s">
        <v>55</v>
      </c>
      <c r="I11" s="29" t="s">
        <v>27</v>
      </c>
      <c r="J11" s="29" t="s">
        <v>56</v>
      </c>
      <c r="K11" s="29" t="s">
        <v>49</v>
      </c>
      <c r="L11" s="28"/>
      <c r="M11" s="39" t="s">
        <v>57</v>
      </c>
      <c r="N11" s="40" t="s">
        <v>44</v>
      </c>
      <c r="O11" s="35">
        <v>80.0</v>
      </c>
      <c r="P11" s="8"/>
      <c r="Q11" s="8"/>
    </row>
    <row r="12" ht="18.75" customHeight="1">
      <c r="A12" s="36">
        <v>50.0</v>
      </c>
      <c r="B12" s="29">
        <v>50.0</v>
      </c>
      <c r="C12" s="30">
        <v>6.0</v>
      </c>
      <c r="D12" s="29">
        <v>18.0</v>
      </c>
      <c r="E12" s="29" t="s">
        <v>58</v>
      </c>
      <c r="F12" s="29" t="s">
        <v>59</v>
      </c>
      <c r="G12" s="38" t="s">
        <v>60</v>
      </c>
      <c r="H12" s="29" t="s">
        <v>61</v>
      </c>
      <c r="I12" s="29" t="s">
        <v>27</v>
      </c>
      <c r="J12" s="29" t="s">
        <v>62</v>
      </c>
      <c r="K12" s="29" t="s">
        <v>63</v>
      </c>
      <c r="L12" s="28"/>
      <c r="M12" s="39" t="s">
        <v>64</v>
      </c>
      <c r="N12" s="40" t="s">
        <v>65</v>
      </c>
      <c r="O12" s="41"/>
      <c r="P12" s="8"/>
      <c r="Q12" s="8"/>
    </row>
    <row r="13" ht="18.75" customHeight="1">
      <c r="A13" s="36">
        <v>50.0</v>
      </c>
      <c r="B13" s="29">
        <v>50.0</v>
      </c>
      <c r="C13" s="30">
        <v>13.0</v>
      </c>
      <c r="D13" s="29">
        <v>20.0</v>
      </c>
      <c r="E13" s="29" t="s">
        <v>66</v>
      </c>
      <c r="F13" s="29" t="s">
        <v>67</v>
      </c>
      <c r="G13" s="38" t="s">
        <v>68</v>
      </c>
      <c r="H13" s="29" t="s">
        <v>35</v>
      </c>
      <c r="I13" s="29" t="s">
        <v>27</v>
      </c>
      <c r="J13" s="29" t="s">
        <v>69</v>
      </c>
      <c r="K13" s="29" t="s">
        <v>70</v>
      </c>
      <c r="L13" s="28"/>
      <c r="M13" s="39" t="s">
        <v>71</v>
      </c>
      <c r="N13" s="40" t="s">
        <v>72</v>
      </c>
      <c r="O13" s="41">
        <v>98.0</v>
      </c>
      <c r="P13" s="8"/>
      <c r="Q13" s="8"/>
    </row>
    <row r="14" ht="18.75" customHeight="1">
      <c r="A14" s="36">
        <v>50.0</v>
      </c>
      <c r="B14" s="29">
        <v>50.0</v>
      </c>
      <c r="C14" s="30">
        <v>13.0</v>
      </c>
      <c r="D14" s="29">
        <v>1.0</v>
      </c>
      <c r="E14" s="29" t="s">
        <v>73</v>
      </c>
      <c r="F14" s="29" t="s">
        <v>74</v>
      </c>
      <c r="G14" s="38" t="s">
        <v>75</v>
      </c>
      <c r="H14" s="29" t="s">
        <v>35</v>
      </c>
      <c r="I14" s="29" t="s">
        <v>27</v>
      </c>
      <c r="J14" s="29" t="s">
        <v>76</v>
      </c>
      <c r="K14" s="29" t="s">
        <v>70</v>
      </c>
      <c r="L14" s="28"/>
      <c r="M14" s="39" t="s">
        <v>77</v>
      </c>
      <c r="N14" s="40" t="s">
        <v>78</v>
      </c>
      <c r="O14" s="41" t="s">
        <v>79</v>
      </c>
      <c r="P14" s="8"/>
      <c r="Q14" s="8"/>
    </row>
    <row r="15" ht="18.75" customHeight="1">
      <c r="A15" s="36">
        <v>50.0</v>
      </c>
      <c r="B15" s="29">
        <v>50.0</v>
      </c>
      <c r="C15" s="30">
        <v>13.0</v>
      </c>
      <c r="D15" s="29">
        <v>3.0</v>
      </c>
      <c r="E15" s="29" t="s">
        <v>80</v>
      </c>
      <c r="F15" s="29" t="s">
        <v>81</v>
      </c>
      <c r="G15" s="38" t="s">
        <v>82</v>
      </c>
      <c r="H15" s="29" t="s">
        <v>35</v>
      </c>
      <c r="I15" s="29" t="s">
        <v>27</v>
      </c>
      <c r="J15" s="29" t="s">
        <v>83</v>
      </c>
      <c r="K15" s="29" t="s">
        <v>70</v>
      </c>
      <c r="L15" s="28"/>
      <c r="M15" s="39" t="s">
        <v>84</v>
      </c>
      <c r="N15" s="40" t="s">
        <v>85</v>
      </c>
      <c r="O15" s="41">
        <v>65.0</v>
      </c>
      <c r="P15" s="8"/>
      <c r="Q15" s="8"/>
    </row>
    <row r="16" ht="18.75" customHeight="1">
      <c r="A16" s="38">
        <v>50.0</v>
      </c>
      <c r="B16" s="29">
        <v>50.0</v>
      </c>
      <c r="C16" s="30">
        <v>2.0</v>
      </c>
      <c r="D16" s="29">
        <v>23.0</v>
      </c>
      <c r="E16" s="29" t="s">
        <v>86</v>
      </c>
      <c r="F16" s="29" t="s">
        <v>87</v>
      </c>
      <c r="G16" s="38" t="s">
        <v>88</v>
      </c>
      <c r="H16" s="29" t="s">
        <v>35</v>
      </c>
      <c r="I16" s="29" t="s">
        <v>89</v>
      </c>
      <c r="J16" s="29" t="s">
        <v>90</v>
      </c>
      <c r="K16" s="29" t="s">
        <v>91</v>
      </c>
      <c r="L16" s="28"/>
      <c r="M16" s="39" t="s">
        <v>92</v>
      </c>
      <c r="N16" s="42" t="s">
        <v>93</v>
      </c>
      <c r="O16" s="41">
        <v>71.0</v>
      </c>
      <c r="P16" s="8"/>
      <c r="Q16" s="8"/>
    </row>
    <row r="17" ht="18.75" customHeight="1">
      <c r="A17" s="38">
        <v>50.0</v>
      </c>
      <c r="B17" s="29">
        <v>50.0</v>
      </c>
      <c r="C17" s="30">
        <v>7.0</v>
      </c>
      <c r="D17" s="29">
        <v>15.0</v>
      </c>
      <c r="E17" s="29" t="s">
        <v>94</v>
      </c>
      <c r="F17" s="29" t="s">
        <v>95</v>
      </c>
      <c r="G17" s="38" t="s">
        <v>96</v>
      </c>
      <c r="H17" s="29" t="s">
        <v>19</v>
      </c>
      <c r="I17" s="29" t="s">
        <v>97</v>
      </c>
      <c r="J17" s="29" t="s">
        <v>98</v>
      </c>
      <c r="K17" s="29" t="s">
        <v>99</v>
      </c>
      <c r="L17" s="28"/>
      <c r="M17" s="39" t="s">
        <v>100</v>
      </c>
      <c r="N17" s="43" t="s">
        <v>101</v>
      </c>
      <c r="O17" s="44" t="s">
        <v>102</v>
      </c>
      <c r="P17" s="8"/>
      <c r="Q17" s="8"/>
    </row>
    <row r="18" ht="18.75" customHeight="1">
      <c r="A18" s="38">
        <v>50.0</v>
      </c>
      <c r="B18" s="29">
        <v>50.0</v>
      </c>
      <c r="C18" s="30">
        <v>7.0</v>
      </c>
      <c r="D18" s="29">
        <v>4.0</v>
      </c>
      <c r="E18" s="29" t="s">
        <v>103</v>
      </c>
      <c r="F18" s="29" t="s">
        <v>104</v>
      </c>
      <c r="G18" s="38" t="s">
        <v>105</v>
      </c>
      <c r="H18" s="29" t="s">
        <v>35</v>
      </c>
      <c r="I18" s="29" t="s">
        <v>97</v>
      </c>
      <c r="J18" s="29" t="s">
        <v>106</v>
      </c>
      <c r="K18" s="29" t="s">
        <v>99</v>
      </c>
      <c r="L18" s="28"/>
      <c r="M18" s="39" t="s">
        <v>107</v>
      </c>
      <c r="N18" s="43" t="s">
        <v>108</v>
      </c>
      <c r="O18" s="8"/>
      <c r="P18" s="8"/>
      <c r="Q18" s="8"/>
    </row>
    <row r="19" ht="18.75" customHeight="1">
      <c r="A19" s="38">
        <v>50.0</v>
      </c>
      <c r="B19" s="29">
        <v>50.0</v>
      </c>
      <c r="C19" s="30">
        <v>18.0</v>
      </c>
      <c r="D19" s="29">
        <v>2.0</v>
      </c>
      <c r="E19" s="29" t="s">
        <v>109</v>
      </c>
      <c r="F19" s="29" t="s">
        <v>110</v>
      </c>
      <c r="G19" s="38" t="s">
        <v>111</v>
      </c>
      <c r="H19" s="29" t="s">
        <v>35</v>
      </c>
      <c r="I19" s="29" t="s">
        <v>112</v>
      </c>
      <c r="J19" s="29" t="s">
        <v>113</v>
      </c>
      <c r="K19" s="29" t="s">
        <v>114</v>
      </c>
      <c r="L19" s="28"/>
      <c r="M19" s="39" t="s">
        <v>115</v>
      </c>
      <c r="N19" s="43" t="s">
        <v>116</v>
      </c>
      <c r="O19" s="8"/>
      <c r="P19" s="8"/>
      <c r="Q19" s="8"/>
    </row>
    <row r="20" ht="18.75" customHeight="1">
      <c r="A20" s="38">
        <v>50.0</v>
      </c>
      <c r="B20" s="29">
        <v>50.0</v>
      </c>
      <c r="C20" s="30">
        <v>19.0</v>
      </c>
      <c r="D20" s="29">
        <v>6.0</v>
      </c>
      <c r="E20" s="29" t="s">
        <v>117</v>
      </c>
      <c r="F20" s="29" t="s">
        <v>118</v>
      </c>
      <c r="G20" s="38" t="s">
        <v>119</v>
      </c>
      <c r="H20" s="29" t="s">
        <v>35</v>
      </c>
      <c r="I20" s="29" t="s">
        <v>112</v>
      </c>
      <c r="J20" s="29" t="s">
        <v>120</v>
      </c>
      <c r="K20" s="29" t="s">
        <v>121</v>
      </c>
      <c r="L20" s="28"/>
      <c r="M20" s="39" t="s">
        <v>122</v>
      </c>
      <c r="N20" s="43" t="s">
        <v>123</v>
      </c>
      <c r="O20" s="8"/>
      <c r="P20" s="8"/>
      <c r="Q20" s="8"/>
    </row>
    <row r="21" ht="18.75" customHeight="1">
      <c r="A21" s="38">
        <v>50.0</v>
      </c>
      <c r="B21" s="29">
        <v>50.0</v>
      </c>
      <c r="C21" s="30">
        <v>19.0</v>
      </c>
      <c r="D21" s="29">
        <v>8.0</v>
      </c>
      <c r="E21" s="29" t="s">
        <v>124</v>
      </c>
      <c r="F21" s="29" t="s">
        <v>125</v>
      </c>
      <c r="G21" s="38" t="s">
        <v>126</v>
      </c>
      <c r="H21" s="29" t="s">
        <v>35</v>
      </c>
      <c r="I21" s="29" t="s">
        <v>112</v>
      </c>
      <c r="J21" s="29" t="s">
        <v>120</v>
      </c>
      <c r="K21" s="29" t="s">
        <v>121</v>
      </c>
      <c r="L21" s="28"/>
      <c r="M21" s="39" t="s">
        <v>127</v>
      </c>
      <c r="N21" s="43" t="s">
        <v>128</v>
      </c>
      <c r="O21" s="8"/>
      <c r="P21" s="8"/>
      <c r="Q21" s="8"/>
    </row>
    <row r="22" ht="18.75" customHeight="1">
      <c r="A22" s="38">
        <v>50.0</v>
      </c>
      <c r="B22" s="29">
        <v>50.0</v>
      </c>
      <c r="C22" s="30">
        <v>19.0</v>
      </c>
      <c r="D22" s="29">
        <v>9.0</v>
      </c>
      <c r="E22" s="38" t="s">
        <v>129</v>
      </c>
      <c r="F22" s="29" t="s">
        <v>130</v>
      </c>
      <c r="G22" s="38" t="s">
        <v>131</v>
      </c>
      <c r="H22" s="29" t="s">
        <v>35</v>
      </c>
      <c r="I22" s="29" t="s">
        <v>112</v>
      </c>
      <c r="J22" s="29" t="s">
        <v>132</v>
      </c>
      <c r="K22" s="29" t="s">
        <v>121</v>
      </c>
      <c r="L22" s="28"/>
      <c r="M22" s="39" t="s">
        <v>133</v>
      </c>
      <c r="N22" s="43" t="s">
        <v>134</v>
      </c>
      <c r="O22" s="8"/>
      <c r="P22" s="8"/>
      <c r="Q22" s="8"/>
    </row>
    <row r="23" ht="18.75" customHeight="1">
      <c r="A23" s="38">
        <v>50.0</v>
      </c>
      <c r="B23" s="29">
        <v>50.0</v>
      </c>
      <c r="C23" s="30">
        <v>19.0</v>
      </c>
      <c r="D23" s="29">
        <v>7.0</v>
      </c>
      <c r="E23" s="38" t="s">
        <v>135</v>
      </c>
      <c r="F23" s="29" t="s">
        <v>136</v>
      </c>
      <c r="G23" s="38" t="s">
        <v>137</v>
      </c>
      <c r="H23" s="29" t="s">
        <v>35</v>
      </c>
      <c r="I23" s="29" t="s">
        <v>112</v>
      </c>
      <c r="J23" s="29" t="s">
        <v>138</v>
      </c>
      <c r="K23" s="29" t="s">
        <v>121</v>
      </c>
      <c r="L23" s="28"/>
      <c r="M23" s="39" t="s">
        <v>139</v>
      </c>
      <c r="N23" s="8" t="s">
        <v>140</v>
      </c>
      <c r="O23" s="8"/>
      <c r="P23" s="8"/>
      <c r="Q23" s="8"/>
    </row>
    <row r="24" ht="18.75" customHeight="1">
      <c r="A24" s="38">
        <v>50.0</v>
      </c>
      <c r="B24" s="29">
        <v>50.0</v>
      </c>
      <c r="C24" s="30">
        <v>34.0</v>
      </c>
      <c r="D24" s="29">
        <v>16.0</v>
      </c>
      <c r="E24" s="38" t="s">
        <v>141</v>
      </c>
      <c r="F24" s="29" t="s">
        <v>142</v>
      </c>
      <c r="G24" s="38" t="s">
        <v>143</v>
      </c>
      <c r="H24" s="29" t="s">
        <v>19</v>
      </c>
      <c r="I24" s="29" t="s">
        <v>112</v>
      </c>
      <c r="J24" s="29" t="s">
        <v>144</v>
      </c>
      <c r="K24" s="29" t="s">
        <v>145</v>
      </c>
      <c r="L24" s="28"/>
      <c r="M24" s="39" t="s">
        <v>146</v>
      </c>
      <c r="N24" s="8" t="s">
        <v>147</v>
      </c>
      <c r="O24" s="8"/>
      <c r="P24" s="8"/>
      <c r="Q24" s="8"/>
    </row>
    <row r="25" ht="18.75" customHeight="1">
      <c r="A25" s="38">
        <v>50.0</v>
      </c>
      <c r="B25" s="29">
        <v>50.0</v>
      </c>
      <c r="C25" s="30">
        <v>32.0</v>
      </c>
      <c r="D25" s="29">
        <v>21.0</v>
      </c>
      <c r="E25" s="38" t="s">
        <v>148</v>
      </c>
      <c r="F25" s="29" t="s">
        <v>149</v>
      </c>
      <c r="G25" s="38" t="s">
        <v>150</v>
      </c>
      <c r="H25" s="29" t="s">
        <v>35</v>
      </c>
      <c r="I25" s="29" t="s">
        <v>151</v>
      </c>
      <c r="J25" s="29" t="s">
        <v>152</v>
      </c>
      <c r="K25" s="29" t="s">
        <v>153</v>
      </c>
      <c r="L25" s="28"/>
      <c r="M25" s="39" t="s">
        <v>154</v>
      </c>
      <c r="N25" s="8" t="s">
        <v>155</v>
      </c>
      <c r="O25" s="8"/>
      <c r="P25" s="8"/>
      <c r="Q25" s="8"/>
    </row>
    <row r="26" ht="18.75" customHeight="1">
      <c r="A26" s="38">
        <v>50.0</v>
      </c>
      <c r="B26" s="29">
        <v>50.0</v>
      </c>
      <c r="C26" s="30">
        <v>15.0</v>
      </c>
      <c r="D26" s="29">
        <v>12.0</v>
      </c>
      <c r="E26" s="38" t="s">
        <v>156</v>
      </c>
      <c r="F26" s="29" t="s">
        <v>157</v>
      </c>
      <c r="G26" s="38" t="s">
        <v>158</v>
      </c>
      <c r="H26" s="29" t="s">
        <v>159</v>
      </c>
      <c r="I26" s="29" t="s">
        <v>160</v>
      </c>
      <c r="J26" s="29" t="s">
        <v>161</v>
      </c>
      <c r="K26" s="29" t="s">
        <v>162</v>
      </c>
      <c r="L26" s="28"/>
      <c r="M26" s="39" t="s">
        <v>163</v>
      </c>
      <c r="N26" s="8" t="s">
        <v>164</v>
      </c>
      <c r="O26" s="8"/>
      <c r="P26" s="8"/>
      <c r="Q26" s="8"/>
    </row>
    <row r="27" ht="18.75" customHeight="1">
      <c r="A27" s="38">
        <v>50.0</v>
      </c>
      <c r="B27" s="29">
        <v>50.0</v>
      </c>
      <c r="C27" s="30">
        <v>15.0</v>
      </c>
      <c r="D27" s="29">
        <v>17.0</v>
      </c>
      <c r="E27" s="38" t="s">
        <v>165</v>
      </c>
      <c r="F27" s="29" t="s">
        <v>166</v>
      </c>
      <c r="G27" s="38" t="s">
        <v>167</v>
      </c>
      <c r="H27" s="29" t="s">
        <v>35</v>
      </c>
      <c r="I27" s="29" t="s">
        <v>160</v>
      </c>
      <c r="J27" s="29" t="s">
        <v>168</v>
      </c>
      <c r="K27" s="29" t="s">
        <v>162</v>
      </c>
      <c r="L27" s="28"/>
      <c r="M27" s="39" t="s">
        <v>169</v>
      </c>
      <c r="N27" s="8" t="s">
        <v>170</v>
      </c>
      <c r="O27" s="8"/>
      <c r="P27" s="8"/>
      <c r="Q27" s="8"/>
    </row>
    <row r="28" ht="18.75" customHeight="1">
      <c r="A28" s="38">
        <v>50.0</v>
      </c>
      <c r="B28" s="29">
        <v>50.0</v>
      </c>
      <c r="C28" s="30">
        <v>15.0</v>
      </c>
      <c r="D28" s="29">
        <v>22.0</v>
      </c>
      <c r="E28" s="38" t="s">
        <v>171</v>
      </c>
      <c r="F28" s="29" t="s">
        <v>172</v>
      </c>
      <c r="G28" s="38" t="s">
        <v>173</v>
      </c>
      <c r="H28" s="29" t="s">
        <v>35</v>
      </c>
      <c r="I28" s="29" t="s">
        <v>160</v>
      </c>
      <c r="J28" s="29" t="s">
        <v>174</v>
      </c>
      <c r="K28" s="29" t="s">
        <v>162</v>
      </c>
      <c r="L28" s="28"/>
      <c r="M28" s="39" t="s">
        <v>175</v>
      </c>
      <c r="N28" s="8" t="s">
        <v>176</v>
      </c>
      <c r="O28" s="8"/>
      <c r="P28" s="8"/>
      <c r="Q28" s="8"/>
    </row>
    <row r="29" ht="18.75" customHeight="1">
      <c r="A29" s="31"/>
      <c r="B29" s="30"/>
      <c r="C29" s="30"/>
      <c r="D29" s="29"/>
      <c r="E29" s="38"/>
      <c r="F29" s="29"/>
      <c r="G29" s="38"/>
      <c r="H29" s="29"/>
      <c r="I29" s="29"/>
      <c r="J29" s="29"/>
      <c r="K29" s="29"/>
      <c r="L29" s="28"/>
      <c r="M29" s="39"/>
      <c r="N29" s="8" t="s">
        <v>177</v>
      </c>
      <c r="O29" s="8"/>
      <c r="P29" s="8"/>
      <c r="Q29" s="8"/>
    </row>
    <row r="30" ht="18.75" customHeight="1">
      <c r="A30" s="31"/>
      <c r="B30" s="30"/>
      <c r="C30" s="30"/>
      <c r="D30" s="29"/>
      <c r="E30" s="38"/>
      <c r="F30" s="29"/>
      <c r="G30" s="38"/>
      <c r="H30" s="29"/>
      <c r="I30" s="29"/>
      <c r="J30" s="29"/>
      <c r="K30" s="29"/>
      <c r="L30" s="28"/>
      <c r="M30" s="39"/>
      <c r="N30" s="8" t="s">
        <v>177</v>
      </c>
      <c r="O30" s="8"/>
      <c r="P30" s="8"/>
      <c r="Q30" s="8"/>
    </row>
    <row r="31" ht="18.75" customHeight="1">
      <c r="A31" s="31"/>
      <c r="B31" s="30"/>
      <c r="C31" s="30"/>
      <c r="D31" s="29"/>
      <c r="E31" s="38"/>
      <c r="F31" s="29"/>
      <c r="G31" s="38"/>
      <c r="H31" s="29"/>
      <c r="I31" s="29"/>
      <c r="J31" s="29"/>
      <c r="K31" s="29"/>
      <c r="L31" s="28"/>
      <c r="M31" s="39"/>
      <c r="N31" s="8" t="s">
        <v>177</v>
      </c>
      <c r="O31" s="8"/>
      <c r="P31" s="8"/>
      <c r="Q31" s="8"/>
    </row>
    <row r="32" ht="18.75" customHeight="1">
      <c r="A32" s="31"/>
      <c r="B32" s="30"/>
      <c r="C32" s="30"/>
      <c r="D32" s="29"/>
      <c r="E32" s="38"/>
      <c r="F32" s="29"/>
      <c r="G32" s="38"/>
      <c r="H32" s="29"/>
      <c r="I32" s="29"/>
      <c r="J32" s="29"/>
      <c r="K32" s="29"/>
      <c r="L32" s="28"/>
      <c r="M32" s="39"/>
      <c r="N32" s="8" t="s">
        <v>177</v>
      </c>
      <c r="O32" s="8"/>
      <c r="P32" s="8"/>
      <c r="Q32" s="8"/>
    </row>
    <row r="33" ht="18.75" customHeight="1">
      <c r="A33" s="31"/>
      <c r="B33" s="30"/>
      <c r="C33" s="30"/>
      <c r="D33" s="29"/>
      <c r="E33" s="38"/>
      <c r="F33" s="29"/>
      <c r="G33" s="38"/>
      <c r="H33" s="29"/>
      <c r="I33" s="29"/>
      <c r="J33" s="29"/>
      <c r="K33" s="29"/>
      <c r="L33" s="28"/>
      <c r="M33" s="39"/>
      <c r="N33" s="8" t="s">
        <v>177</v>
      </c>
      <c r="O33" s="8"/>
      <c r="P33" s="8"/>
      <c r="Q33" s="8"/>
    </row>
    <row r="34" ht="18.75" customHeight="1">
      <c r="A34" s="31"/>
      <c r="B34" s="30"/>
      <c r="C34" s="30"/>
      <c r="D34" s="29"/>
      <c r="E34" s="45"/>
      <c r="F34" s="29"/>
      <c r="G34" s="38"/>
      <c r="H34" s="29"/>
      <c r="I34" s="29"/>
      <c r="J34" s="29"/>
      <c r="K34" s="29"/>
      <c r="L34" s="28"/>
      <c r="M34" s="39"/>
      <c r="N34" s="8" t="s">
        <v>177</v>
      </c>
      <c r="O34" s="8"/>
      <c r="P34" s="8"/>
      <c r="Q34" s="8"/>
    </row>
    <row r="35" ht="12.75" customHeight="1">
      <c r="A35" s="28"/>
      <c r="B35" s="46"/>
      <c r="C35" s="46"/>
      <c r="D35" s="31"/>
      <c r="E35" s="31"/>
      <c r="F35" s="31"/>
      <c r="G35" s="31"/>
      <c r="H35" s="31"/>
      <c r="I35" s="28"/>
      <c r="J35" s="28"/>
      <c r="K35" s="28"/>
      <c r="L35" s="28"/>
      <c r="M35" s="28"/>
      <c r="N35" s="8" t="s">
        <v>177</v>
      </c>
      <c r="O35" s="8"/>
      <c r="P35" s="8"/>
      <c r="Q35" s="8"/>
    </row>
    <row r="36" ht="12.75" customHeight="1">
      <c r="A36" s="46"/>
      <c r="B36" s="46"/>
      <c r="C36" s="46"/>
      <c r="D36" s="31"/>
      <c r="E36" s="31"/>
      <c r="F36" s="31"/>
      <c r="G36" s="31"/>
      <c r="H36" s="31"/>
      <c r="I36" s="46"/>
      <c r="J36" s="46"/>
      <c r="K36" s="46"/>
      <c r="L36" s="46"/>
      <c r="M36" s="46"/>
      <c r="N36" s="12" t="s">
        <v>177</v>
      </c>
      <c r="O36" s="12"/>
      <c r="P36" s="12"/>
      <c r="Q36" s="12"/>
    </row>
    <row r="37" ht="12.75" customHeight="1">
      <c r="A37" s="28"/>
      <c r="B37" s="46"/>
      <c r="C37" s="46"/>
      <c r="D37" s="31"/>
      <c r="E37" s="31"/>
      <c r="F37" s="31"/>
      <c r="G37" s="31"/>
      <c r="H37" s="31"/>
      <c r="I37" s="46"/>
      <c r="J37" s="46"/>
      <c r="K37" s="46"/>
      <c r="L37" s="46"/>
      <c r="M37" s="46"/>
      <c r="N37" s="12" t="s">
        <v>177</v>
      </c>
      <c r="O37" s="12"/>
      <c r="P37" s="12"/>
      <c r="Q37" s="12"/>
    </row>
    <row r="38" ht="12.75" customHeight="1">
      <c r="A38" s="46"/>
      <c r="B38" s="46"/>
      <c r="C38" s="46"/>
      <c r="D38" s="31"/>
      <c r="E38" s="31"/>
      <c r="F38" s="31"/>
      <c r="G38" s="31"/>
      <c r="H38" s="31"/>
      <c r="I38" s="46"/>
      <c r="J38" s="46"/>
      <c r="K38" s="46"/>
      <c r="L38" s="46"/>
      <c r="M38" s="46"/>
      <c r="N38" s="12" t="s">
        <v>177</v>
      </c>
      <c r="O38" s="12"/>
      <c r="P38" s="12"/>
      <c r="Q38" s="12"/>
    </row>
    <row r="39" ht="12.75" customHeight="1">
      <c r="A39" s="28"/>
      <c r="B39" s="46"/>
      <c r="C39" s="46"/>
      <c r="D39" s="31"/>
      <c r="E39" s="31"/>
      <c r="F39" s="31"/>
      <c r="G39" s="31"/>
      <c r="H39" s="31"/>
      <c r="I39" s="46"/>
      <c r="J39" s="46"/>
      <c r="K39" s="46"/>
      <c r="L39" s="46"/>
      <c r="M39" s="46"/>
      <c r="N39" s="12" t="s">
        <v>177</v>
      </c>
      <c r="O39" s="12"/>
      <c r="P39" s="12"/>
      <c r="Q39" s="12"/>
    </row>
    <row r="40" ht="12.75" customHeight="1">
      <c r="A40" s="46"/>
      <c r="B40" s="46"/>
      <c r="C40" s="46"/>
      <c r="D40" s="31"/>
      <c r="E40" s="31"/>
      <c r="F40" s="31"/>
      <c r="G40" s="31"/>
      <c r="H40" s="31"/>
      <c r="I40" s="46"/>
      <c r="J40" s="46"/>
      <c r="K40" s="46"/>
      <c r="L40" s="46"/>
      <c r="M40" s="46"/>
      <c r="N40" s="12" t="s">
        <v>177</v>
      </c>
      <c r="O40" s="12"/>
      <c r="P40" s="12"/>
      <c r="Q40" s="12"/>
    </row>
    <row r="41" ht="12.75" customHeight="1">
      <c r="A41" s="28"/>
      <c r="B41" s="46"/>
      <c r="C41" s="46"/>
      <c r="D41" s="31"/>
      <c r="E41" s="31"/>
      <c r="F41" s="31"/>
      <c r="G41" s="31"/>
      <c r="H41" s="31"/>
      <c r="I41" s="46"/>
      <c r="J41" s="46"/>
      <c r="K41" s="46"/>
      <c r="L41" s="46"/>
      <c r="M41" s="46"/>
      <c r="N41" s="12" t="s">
        <v>177</v>
      </c>
      <c r="O41" s="12"/>
      <c r="P41" s="12"/>
      <c r="Q41" s="12"/>
    </row>
    <row r="42" ht="12.75" customHeight="1">
      <c r="A42" s="31"/>
      <c r="B42" s="31"/>
      <c r="C42" s="31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177</v>
      </c>
      <c r="O42" s="12"/>
      <c r="P42" s="12"/>
      <c r="Q42" s="12"/>
    </row>
    <row r="43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12" t="s">
        <v>177</v>
      </c>
      <c r="O43" s="12"/>
      <c r="P43" s="12"/>
      <c r="Q43" s="12"/>
    </row>
    <row r="44" ht="12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12" t="s">
        <v>177</v>
      </c>
      <c r="O44" s="12"/>
      <c r="P44" s="12"/>
      <c r="Q44" s="12"/>
    </row>
    <row r="45" ht="12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12" t="s">
        <v>177</v>
      </c>
      <c r="O45" s="12"/>
      <c r="P45" s="12"/>
      <c r="Q45" s="12"/>
    </row>
    <row r="46" ht="12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12" t="s">
        <v>177</v>
      </c>
      <c r="O46" s="12"/>
      <c r="P46" s="12"/>
      <c r="Q46" s="12"/>
    </row>
    <row r="47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12" t="s">
        <v>177</v>
      </c>
      <c r="O47" s="12"/>
      <c r="P47" s="12"/>
      <c r="Q47" s="12"/>
    </row>
    <row r="48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2" t="s">
        <v>177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177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177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177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177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177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177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177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177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177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177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177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177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177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177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177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177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177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177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177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177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177</v>
      </c>
      <c r="O69" s="43"/>
      <c r="P69" s="43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177</v>
      </c>
      <c r="O70" s="43"/>
      <c r="P70" s="43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177</v>
      </c>
      <c r="O71" s="43"/>
      <c r="P71" s="43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177</v>
      </c>
      <c r="O72" s="43"/>
      <c r="P72" s="43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177</v>
      </c>
      <c r="O73" s="43"/>
      <c r="P73" s="43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177</v>
      </c>
      <c r="O74" s="43"/>
      <c r="P74" s="43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177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177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177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177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177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177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177</v>
      </c>
      <c r="O81" s="43"/>
      <c r="P81" s="43"/>
      <c r="Q81" s="12"/>
    </row>
    <row r="82" ht="12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 t="s">
        <v>177</v>
      </c>
      <c r="O82" s="43"/>
      <c r="P82" s="43"/>
      <c r="Q82" s="43"/>
    </row>
    <row r="83" ht="12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 t="s">
        <v>177</v>
      </c>
      <c r="O83" s="43"/>
      <c r="P83" s="43"/>
      <c r="Q83" s="43"/>
    </row>
    <row r="84" ht="12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 t="s">
        <v>177</v>
      </c>
      <c r="O84" s="43"/>
      <c r="P84" s="43"/>
      <c r="Q84" s="43"/>
    </row>
    <row r="85" ht="12.75" customHeight="1">
      <c r="N85" s="47" t="s">
        <v>177</v>
      </c>
    </row>
    <row r="86" ht="12.75" customHeight="1">
      <c r="N86" s="47" t="s">
        <v>177</v>
      </c>
    </row>
    <row r="87" ht="12.75" customHeight="1">
      <c r="N87" s="47" t="s">
        <v>177</v>
      </c>
    </row>
    <row r="88" ht="12.75" customHeight="1">
      <c r="N88" s="47" t="s">
        <v>177</v>
      </c>
    </row>
    <row r="89" ht="12.75" customHeight="1">
      <c r="N89" s="47" t="s">
        <v>177</v>
      </c>
    </row>
    <row r="90" ht="12.75" customHeight="1">
      <c r="N90" s="47" t="s">
        <v>177</v>
      </c>
    </row>
    <row r="91" ht="12.75" customHeight="1">
      <c r="N91" s="47" t="s">
        <v>177</v>
      </c>
    </row>
    <row r="92" ht="12.75" customHeight="1">
      <c r="N92" s="47" t="s">
        <v>177</v>
      </c>
    </row>
    <row r="93" ht="12.75" customHeight="1">
      <c r="N93" s="47" t="s">
        <v>177</v>
      </c>
    </row>
    <row r="94" ht="12.75" customHeight="1">
      <c r="N94" s="47" t="s">
        <v>177</v>
      </c>
    </row>
    <row r="95" ht="12.75" customHeight="1">
      <c r="N95" s="47" t="s">
        <v>177</v>
      </c>
    </row>
    <row r="96" ht="12.75" customHeight="1">
      <c r="N96" s="47" t="s">
        <v>177</v>
      </c>
    </row>
    <row r="97" ht="12.75" customHeight="1">
      <c r="N97" s="47" t="s">
        <v>177</v>
      </c>
    </row>
    <row r="98" ht="12.75" customHeight="1">
      <c r="N98" s="47" t="s">
        <v>177</v>
      </c>
    </row>
    <row r="99" ht="12.75" customHeight="1">
      <c r="N99" s="47" t="s">
        <v>177</v>
      </c>
    </row>
    <row r="100" ht="12.75" customHeight="1">
      <c r="N100" s="47" t="s">
        <v>177</v>
      </c>
    </row>
    <row r="101" ht="12.75" customHeight="1">
      <c r="N101" s="47" t="s">
        <v>177</v>
      </c>
    </row>
    <row r="102" ht="12.75" customHeight="1">
      <c r="N102" s="47" t="s">
        <v>177</v>
      </c>
    </row>
    <row r="103" ht="12.75" customHeight="1">
      <c r="N103" s="47" t="s">
        <v>177</v>
      </c>
    </row>
    <row r="104" ht="12.75" customHeight="1">
      <c r="N104" s="47" t="s">
        <v>177</v>
      </c>
    </row>
    <row r="105" ht="12.75" customHeight="1">
      <c r="N105" s="47" t="s">
        <v>177</v>
      </c>
    </row>
    <row r="106" ht="12.75" customHeight="1">
      <c r="N106" s="47" t="s">
        <v>177</v>
      </c>
    </row>
    <row r="107" ht="12.75" customHeight="1">
      <c r="N107" s="47" t="s">
        <v>177</v>
      </c>
    </row>
    <row r="108" ht="12.75" customHeight="1">
      <c r="N108" s="47" t="s">
        <v>177</v>
      </c>
    </row>
    <row r="109" ht="12.75" customHeight="1">
      <c r="N109" s="47" t="s">
        <v>177</v>
      </c>
    </row>
    <row r="110" ht="12.75" customHeight="1">
      <c r="N110" s="47" t="s">
        <v>177</v>
      </c>
    </row>
    <row r="111" ht="12.75" customHeight="1">
      <c r="N111" s="47" t="s">
        <v>177</v>
      </c>
    </row>
    <row r="112" ht="12.75" customHeight="1">
      <c r="N112" s="47" t="s">
        <v>177</v>
      </c>
    </row>
    <row r="113" ht="12.75" customHeight="1">
      <c r="N113" s="47" t="s">
        <v>177</v>
      </c>
    </row>
    <row r="114" ht="12.75" customHeight="1">
      <c r="N114" s="47" t="s">
        <v>177</v>
      </c>
    </row>
    <row r="115" ht="12.75" customHeight="1">
      <c r="N115" s="47" t="s">
        <v>177</v>
      </c>
    </row>
    <row r="116" ht="12.75" customHeight="1">
      <c r="N116" s="47" t="s">
        <v>177</v>
      </c>
    </row>
    <row r="117" ht="12.75" customHeight="1">
      <c r="N117" s="47" t="s">
        <v>177</v>
      </c>
    </row>
    <row r="118" ht="12.75" customHeight="1">
      <c r="N118" s="47" t="s">
        <v>177</v>
      </c>
    </row>
    <row r="119" ht="12.75" customHeight="1">
      <c r="N119" s="47" t="s">
        <v>177</v>
      </c>
    </row>
    <row r="120" ht="12.75" customHeight="1">
      <c r="N120" s="47" t="s">
        <v>177</v>
      </c>
    </row>
    <row r="121" ht="12.75" customHeight="1">
      <c r="N121" s="47" t="s">
        <v>177</v>
      </c>
    </row>
    <row r="122" ht="12.75" customHeight="1">
      <c r="N122" s="47" t="s">
        <v>177</v>
      </c>
    </row>
    <row r="123" ht="12.75" customHeight="1">
      <c r="N123" s="47" t="s">
        <v>177</v>
      </c>
    </row>
    <row r="124" ht="12.75" customHeight="1">
      <c r="N124" s="47" t="s">
        <v>177</v>
      </c>
    </row>
    <row r="125" ht="12.75" customHeight="1">
      <c r="N125" s="47" t="s">
        <v>177</v>
      </c>
    </row>
    <row r="126" ht="12.75" customHeight="1">
      <c r="N126" s="47" t="s">
        <v>177</v>
      </c>
    </row>
    <row r="127" ht="12.75" customHeight="1">
      <c r="N127" s="47" t="s">
        <v>177</v>
      </c>
    </row>
    <row r="128" ht="12.75" customHeight="1">
      <c r="N128" s="47" t="s">
        <v>177</v>
      </c>
    </row>
    <row r="129" ht="12.75" customHeight="1">
      <c r="N129" s="47" t="s">
        <v>177</v>
      </c>
    </row>
    <row r="130" ht="12.75" customHeight="1">
      <c r="N130" s="47" t="s">
        <v>177</v>
      </c>
    </row>
    <row r="131" ht="12.75" customHeight="1">
      <c r="N131" s="47" t="s">
        <v>177</v>
      </c>
    </row>
    <row r="132" ht="12.75" customHeight="1">
      <c r="N132" s="47" t="s">
        <v>177</v>
      </c>
    </row>
    <row r="133" ht="12.75" customHeight="1">
      <c r="N133" s="47" t="s">
        <v>177</v>
      </c>
    </row>
    <row r="134" ht="12.75" customHeight="1">
      <c r="N134" s="47" t="s">
        <v>177</v>
      </c>
    </row>
    <row r="135" ht="12.75" customHeight="1">
      <c r="N135" s="47" t="s">
        <v>177</v>
      </c>
    </row>
    <row r="136" ht="12.75" customHeight="1">
      <c r="N136" s="47" t="s">
        <v>177</v>
      </c>
    </row>
    <row r="137" ht="12.75" customHeight="1">
      <c r="N137" s="47" t="s">
        <v>177</v>
      </c>
    </row>
    <row r="138" ht="12.75" customHeight="1">
      <c r="N138" s="47" t="s">
        <v>177</v>
      </c>
    </row>
    <row r="139" ht="12.75" customHeight="1">
      <c r="N139" s="47" t="s">
        <v>177</v>
      </c>
    </row>
    <row r="140" ht="12.75" customHeight="1">
      <c r="N140" s="47" t="s">
        <v>177</v>
      </c>
    </row>
    <row r="141" ht="12.75" customHeight="1">
      <c r="N141" s="47" t="s">
        <v>177</v>
      </c>
    </row>
    <row r="142" ht="12.75" customHeight="1">
      <c r="N142" s="47" t="s">
        <v>177</v>
      </c>
    </row>
    <row r="143" ht="12.75" customHeight="1">
      <c r="N143" s="47" t="s">
        <v>177</v>
      </c>
    </row>
    <row r="144" ht="12.75" customHeight="1">
      <c r="N144" s="47" t="s">
        <v>177</v>
      </c>
    </row>
    <row r="145" ht="12.75" customHeight="1">
      <c r="N145" s="47" t="s">
        <v>177</v>
      </c>
    </row>
    <row r="146" ht="12.75" customHeight="1">
      <c r="N146" s="47" t="s">
        <v>177</v>
      </c>
    </row>
    <row r="147" ht="12.75" customHeight="1">
      <c r="N147" s="47" t="s">
        <v>177</v>
      </c>
    </row>
    <row r="148" ht="12.75" customHeight="1">
      <c r="N148" s="47" t="s">
        <v>177</v>
      </c>
    </row>
    <row r="149" ht="12.75" customHeight="1">
      <c r="N149" s="47" t="s">
        <v>177</v>
      </c>
    </row>
    <row r="150" ht="12.75" customHeight="1">
      <c r="N150" s="47" t="s">
        <v>177</v>
      </c>
    </row>
    <row r="151" ht="12.75" customHeight="1">
      <c r="N151" s="47" t="s">
        <v>177</v>
      </c>
    </row>
    <row r="152" ht="12.75" customHeight="1">
      <c r="N152" s="47" t="s">
        <v>177</v>
      </c>
    </row>
    <row r="153" ht="12.75" customHeight="1">
      <c r="N153" s="47" t="s">
        <v>177</v>
      </c>
    </row>
    <row r="154" ht="12.75" customHeight="1">
      <c r="N154" s="47" t="s">
        <v>177</v>
      </c>
    </row>
    <row r="155" ht="12.75" customHeight="1">
      <c r="N155" s="47" t="s">
        <v>177</v>
      </c>
    </row>
    <row r="156" ht="12.75" customHeight="1">
      <c r="N156" s="47" t="s">
        <v>177</v>
      </c>
    </row>
    <row r="157" ht="12.75" customHeight="1">
      <c r="N157" s="47" t="s">
        <v>177</v>
      </c>
    </row>
    <row r="158" ht="12.75" customHeight="1">
      <c r="N158" s="47" t="s">
        <v>177</v>
      </c>
    </row>
    <row r="159" ht="12.75" customHeight="1">
      <c r="N159" s="47" t="s">
        <v>177</v>
      </c>
    </row>
    <row r="160" ht="12.75" customHeight="1">
      <c r="N160" s="47" t="s">
        <v>177</v>
      </c>
    </row>
    <row r="161" ht="12.75" customHeight="1">
      <c r="N161" s="47" t="s">
        <v>177</v>
      </c>
    </row>
    <row r="162" ht="12.75" customHeight="1">
      <c r="N162" s="47" t="s">
        <v>177</v>
      </c>
    </row>
    <row r="163" ht="12.75" customHeight="1">
      <c r="N163" s="47" t="s">
        <v>177</v>
      </c>
    </row>
    <row r="164" ht="12.75" customHeight="1">
      <c r="N164" s="47" t="s">
        <v>177</v>
      </c>
    </row>
    <row r="165" ht="12.75" customHeight="1">
      <c r="N165" s="47" t="s">
        <v>177</v>
      </c>
    </row>
    <row r="166" ht="12.75" customHeight="1">
      <c r="N166" s="47" t="s">
        <v>177</v>
      </c>
    </row>
    <row r="167" ht="12.75" customHeight="1">
      <c r="N167" s="47" t="s">
        <v>177</v>
      </c>
    </row>
    <row r="168" ht="12.75" customHeight="1">
      <c r="N168" s="47" t="s">
        <v>177</v>
      </c>
    </row>
    <row r="169" ht="12.75" customHeight="1">
      <c r="N169" s="47" t="s">
        <v>177</v>
      </c>
    </row>
    <row r="170" ht="12.75" customHeight="1">
      <c r="N170" s="47" t="s">
        <v>177</v>
      </c>
    </row>
    <row r="171" ht="12.75" customHeight="1">
      <c r="N171" s="47" t="s">
        <v>177</v>
      </c>
    </row>
    <row r="172" ht="12.75" customHeight="1">
      <c r="N172" s="47" t="s">
        <v>177</v>
      </c>
    </row>
    <row r="173" ht="12.75" customHeight="1">
      <c r="N173" s="47" t="s">
        <v>177</v>
      </c>
    </row>
    <row r="174" ht="12.75" customHeight="1">
      <c r="N174" s="47" t="s">
        <v>177</v>
      </c>
    </row>
    <row r="175" ht="12.75" customHeight="1">
      <c r="N175" s="47" t="s">
        <v>177</v>
      </c>
    </row>
    <row r="176" ht="12.75" customHeight="1">
      <c r="N176" s="47" t="s">
        <v>177</v>
      </c>
    </row>
    <row r="177" ht="12.75" customHeight="1">
      <c r="N177" s="47" t="s">
        <v>177</v>
      </c>
    </row>
    <row r="178" ht="12.75" customHeight="1">
      <c r="N178" s="47" t="s">
        <v>177</v>
      </c>
    </row>
    <row r="179" ht="12.75" customHeight="1">
      <c r="N179" s="47" t="s">
        <v>177</v>
      </c>
    </row>
    <row r="180" ht="12.75" customHeight="1">
      <c r="N180" s="47" t="s">
        <v>177</v>
      </c>
    </row>
    <row r="181" ht="12.75" customHeight="1">
      <c r="N181" s="47" t="s">
        <v>177</v>
      </c>
    </row>
    <row r="182" ht="12.75" customHeight="1">
      <c r="N182" s="47" t="s">
        <v>177</v>
      </c>
    </row>
    <row r="183" ht="12.75" customHeight="1">
      <c r="N183" s="47" t="s">
        <v>177</v>
      </c>
    </row>
    <row r="184" ht="12.75" customHeight="1">
      <c r="N184" s="47" t="s">
        <v>177</v>
      </c>
    </row>
    <row r="185" ht="12.75" customHeight="1">
      <c r="N185" s="47" t="s">
        <v>177</v>
      </c>
    </row>
    <row r="186" ht="12.75" customHeight="1">
      <c r="N186" s="47" t="s">
        <v>177</v>
      </c>
    </row>
    <row r="187" ht="12.75" customHeight="1">
      <c r="N187" s="47" t="s">
        <v>177</v>
      </c>
    </row>
    <row r="188" ht="12.75" customHeight="1">
      <c r="N188" s="47" t="s">
        <v>177</v>
      </c>
    </row>
    <row r="189" ht="12.75" customHeight="1">
      <c r="N189" s="47" t="s">
        <v>177</v>
      </c>
    </row>
    <row r="190" ht="12.75" customHeight="1">
      <c r="N190" s="47" t="s">
        <v>177</v>
      </c>
    </row>
    <row r="191" ht="12.75" customHeight="1">
      <c r="N191" s="47" t="s">
        <v>177</v>
      </c>
    </row>
    <row r="192" ht="12.75" customHeight="1">
      <c r="N192" s="47" t="s">
        <v>177</v>
      </c>
    </row>
    <row r="193" ht="12.75" customHeight="1">
      <c r="N193" s="47" t="s">
        <v>177</v>
      </c>
    </row>
    <row r="194" ht="12.75" customHeight="1">
      <c r="N194" s="47" t="s">
        <v>177</v>
      </c>
    </row>
    <row r="195" ht="12.75" customHeight="1">
      <c r="N195" s="47" t="s">
        <v>177</v>
      </c>
    </row>
    <row r="196" ht="12.75" customHeight="1">
      <c r="N196" s="47" t="s">
        <v>177</v>
      </c>
    </row>
    <row r="197" ht="12.75" customHeight="1">
      <c r="N197" s="47" t="s">
        <v>177</v>
      </c>
    </row>
    <row r="198" ht="12.75" customHeight="1">
      <c r="N198" s="47" t="s">
        <v>177</v>
      </c>
    </row>
    <row r="199" ht="12.75" customHeight="1">
      <c r="N199" s="47" t="s">
        <v>177</v>
      </c>
    </row>
    <row r="200" ht="12.75" customHeight="1">
      <c r="N200" s="47" t="s">
        <v>177</v>
      </c>
    </row>
    <row r="201" ht="12.75" customHeight="1">
      <c r="N201" s="47" t="s">
        <v>177</v>
      </c>
    </row>
    <row r="202" ht="12.75" customHeight="1">
      <c r="N202" s="47" t="s">
        <v>177</v>
      </c>
    </row>
    <row r="203" ht="12.75" customHeight="1">
      <c r="N203" s="47" t="s">
        <v>177</v>
      </c>
    </row>
    <row r="204" ht="12.75" customHeight="1">
      <c r="N204" s="47" t="s">
        <v>177</v>
      </c>
    </row>
    <row r="205" ht="12.75" customHeight="1">
      <c r="N205" s="47" t="s">
        <v>177</v>
      </c>
    </row>
    <row r="206" ht="12.75" customHeight="1">
      <c r="N206" s="47" t="s">
        <v>177</v>
      </c>
    </row>
    <row r="207" ht="12.75" customHeight="1">
      <c r="N207" s="47" t="s">
        <v>177</v>
      </c>
    </row>
    <row r="208" ht="12.75" customHeight="1">
      <c r="N208" s="47" t="s">
        <v>177</v>
      </c>
    </row>
    <row r="209" ht="12.75" customHeight="1">
      <c r="N209" s="47" t="s">
        <v>177</v>
      </c>
    </row>
    <row r="210" ht="12.75" customHeight="1">
      <c r="N210" s="47" t="s">
        <v>177</v>
      </c>
    </row>
    <row r="211" ht="12.75" customHeight="1">
      <c r="N211" s="47" t="s">
        <v>177</v>
      </c>
    </row>
    <row r="212" ht="12.75" customHeight="1">
      <c r="N212" s="47" t="s">
        <v>177</v>
      </c>
    </row>
    <row r="213" ht="12.75" customHeight="1">
      <c r="N213" s="47" t="s">
        <v>177</v>
      </c>
    </row>
    <row r="214" ht="12.75" customHeight="1">
      <c r="N214" s="47" t="s">
        <v>177</v>
      </c>
    </row>
    <row r="215" ht="12.75" customHeight="1">
      <c r="N215" s="47" t="s">
        <v>177</v>
      </c>
    </row>
    <row r="216" ht="12.75" customHeight="1">
      <c r="N216" s="47" t="s">
        <v>177</v>
      </c>
    </row>
    <row r="217" ht="12.75" customHeight="1">
      <c r="N217" s="47" t="s">
        <v>177</v>
      </c>
    </row>
    <row r="218" ht="12.75" customHeight="1">
      <c r="N218" s="47" t="s">
        <v>177</v>
      </c>
    </row>
    <row r="219" ht="12.75" customHeight="1">
      <c r="N219" s="47" t="s">
        <v>177</v>
      </c>
    </row>
    <row r="220" ht="12.75" customHeight="1">
      <c r="N220" s="47" t="s">
        <v>177</v>
      </c>
    </row>
    <row r="221" ht="12.75" customHeight="1">
      <c r="N221" s="47" t="s">
        <v>177</v>
      </c>
    </row>
    <row r="222" ht="12.75" customHeight="1">
      <c r="N222" s="47" t="s">
        <v>177</v>
      </c>
    </row>
    <row r="223" ht="12.75" customHeight="1">
      <c r="N223" s="47" t="s">
        <v>177</v>
      </c>
    </row>
    <row r="224" ht="12.75" customHeight="1">
      <c r="N224" s="47" t="s">
        <v>177</v>
      </c>
    </row>
    <row r="225" ht="12.75" customHeight="1">
      <c r="N225" s="47" t="s">
        <v>177</v>
      </c>
    </row>
    <row r="226" ht="12.75" customHeight="1">
      <c r="N226" s="47" t="s">
        <v>177</v>
      </c>
    </row>
    <row r="227" ht="12.75" customHeight="1">
      <c r="N227" s="47" t="s">
        <v>177</v>
      </c>
    </row>
    <row r="228" ht="12.75" customHeight="1">
      <c r="N228" s="47" t="s">
        <v>177</v>
      </c>
    </row>
    <row r="229" ht="12.75" customHeight="1">
      <c r="N229" s="47" t="s">
        <v>177</v>
      </c>
    </row>
    <row r="230" ht="12.75" customHeight="1">
      <c r="N230" s="47" t="s">
        <v>177</v>
      </c>
    </row>
    <row r="231" ht="12.75" customHeight="1">
      <c r="N231" s="47" t="s">
        <v>177</v>
      </c>
    </row>
    <row r="232" ht="12.75" customHeight="1">
      <c r="N232" s="47" t="s">
        <v>177</v>
      </c>
    </row>
    <row r="233" ht="12.75" customHeight="1">
      <c r="N233" s="47" t="s">
        <v>177</v>
      </c>
    </row>
    <row r="234" ht="12.75" customHeight="1">
      <c r="N234" s="47" t="s">
        <v>177</v>
      </c>
    </row>
    <row r="235" ht="12.75" customHeight="1">
      <c r="N235" s="47" t="s">
        <v>177</v>
      </c>
    </row>
    <row r="236" ht="12.75" customHeight="1">
      <c r="N236" s="47" t="s">
        <v>177</v>
      </c>
    </row>
    <row r="237" ht="12.75" customHeight="1">
      <c r="N237" s="47" t="s">
        <v>177</v>
      </c>
    </row>
    <row r="238" ht="12.75" customHeight="1">
      <c r="N238" s="47" t="s">
        <v>177</v>
      </c>
    </row>
    <row r="239" ht="12.75" customHeight="1">
      <c r="N239" s="47" t="s">
        <v>177</v>
      </c>
    </row>
    <row r="240" ht="12.75" customHeight="1">
      <c r="N240" s="47" t="s">
        <v>177</v>
      </c>
    </row>
    <row r="241" ht="12.75" customHeight="1">
      <c r="N241" s="47" t="s">
        <v>177</v>
      </c>
    </row>
    <row r="242" ht="12.75" customHeight="1">
      <c r="N242" s="47" t="s">
        <v>177</v>
      </c>
    </row>
    <row r="243" ht="12.75" customHeight="1">
      <c r="N243" s="47" t="s">
        <v>177</v>
      </c>
    </row>
    <row r="244" ht="12.75" customHeight="1">
      <c r="N244" s="47" t="s">
        <v>177</v>
      </c>
    </row>
    <row r="245" ht="12.75" customHeight="1">
      <c r="N245" s="47" t="s">
        <v>177</v>
      </c>
    </row>
    <row r="246" ht="12.75" customHeight="1">
      <c r="N246" s="47" t="s">
        <v>177</v>
      </c>
    </row>
    <row r="247" ht="12.75" customHeight="1">
      <c r="N247" s="47" t="s">
        <v>177</v>
      </c>
    </row>
    <row r="248" ht="12.75" customHeight="1">
      <c r="N248" s="47" t="s">
        <v>177</v>
      </c>
    </row>
    <row r="249" ht="12.75" customHeight="1">
      <c r="N249" s="47" t="s">
        <v>177</v>
      </c>
    </row>
    <row r="250" ht="12.75" customHeight="1">
      <c r="N250" s="47" t="s">
        <v>177</v>
      </c>
    </row>
    <row r="251" ht="12.75" customHeight="1">
      <c r="N251" s="47" t="s">
        <v>177</v>
      </c>
    </row>
    <row r="252" ht="12.75" customHeight="1">
      <c r="N252" s="47" t="s">
        <v>177</v>
      </c>
    </row>
    <row r="253" ht="12.75" customHeight="1">
      <c r="N253" s="47" t="s">
        <v>177</v>
      </c>
    </row>
    <row r="254" ht="12.75" customHeight="1">
      <c r="N254" s="47" t="s">
        <v>177</v>
      </c>
    </row>
    <row r="255" ht="12.75" customHeight="1">
      <c r="N255" s="47" t="s">
        <v>177</v>
      </c>
    </row>
    <row r="256" ht="12.75" customHeight="1">
      <c r="N256" s="47" t="s">
        <v>177</v>
      </c>
    </row>
    <row r="257" ht="12.75" customHeight="1">
      <c r="N257" s="47" t="s">
        <v>177</v>
      </c>
    </row>
    <row r="258" ht="12.75" customHeight="1">
      <c r="N258" s="47" t="s">
        <v>177</v>
      </c>
    </row>
    <row r="259" ht="12.75" customHeight="1">
      <c r="N259" s="47" t="s">
        <v>177</v>
      </c>
    </row>
    <row r="260" ht="12.75" customHeight="1">
      <c r="N260" s="47" t="s">
        <v>177</v>
      </c>
    </row>
    <row r="261" ht="12.75" customHeight="1">
      <c r="N261" s="47" t="s">
        <v>177</v>
      </c>
    </row>
    <row r="262" ht="12.75" customHeight="1">
      <c r="N262" s="47" t="s">
        <v>177</v>
      </c>
    </row>
    <row r="263" ht="12.75" customHeight="1">
      <c r="N263" s="47" t="s">
        <v>177</v>
      </c>
    </row>
    <row r="264" ht="12.75" customHeight="1">
      <c r="N264" s="47" t="s">
        <v>177</v>
      </c>
    </row>
    <row r="265" ht="12.75" customHeight="1">
      <c r="N265" s="47" t="s">
        <v>177</v>
      </c>
    </row>
    <row r="266" ht="12.75" customHeight="1">
      <c r="N266" s="47" t="s">
        <v>177</v>
      </c>
    </row>
    <row r="267" ht="12.75" customHeight="1">
      <c r="N267" s="47" t="s">
        <v>177</v>
      </c>
    </row>
    <row r="268" ht="12.75" customHeight="1">
      <c r="N268" s="47" t="s">
        <v>177</v>
      </c>
    </row>
    <row r="269" ht="12.75" customHeight="1">
      <c r="N269" s="47" t="s">
        <v>177</v>
      </c>
    </row>
    <row r="270" ht="12.75" customHeight="1">
      <c r="N270" s="47" t="s">
        <v>177</v>
      </c>
    </row>
    <row r="271" ht="12.75" customHeight="1">
      <c r="N271" s="47" t="s">
        <v>177</v>
      </c>
    </row>
    <row r="272" ht="12.75" customHeight="1">
      <c r="N272" s="47" t="s">
        <v>177</v>
      </c>
    </row>
    <row r="273" ht="12.75" customHeight="1">
      <c r="N273" s="47" t="s">
        <v>177</v>
      </c>
    </row>
    <row r="274" ht="12.75" customHeight="1">
      <c r="N274" s="47" t="s">
        <v>177</v>
      </c>
    </row>
    <row r="275" ht="12.75" customHeight="1">
      <c r="N275" s="47" t="s">
        <v>177</v>
      </c>
    </row>
    <row r="276" ht="12.75" customHeight="1">
      <c r="N276" s="47" t="s">
        <v>177</v>
      </c>
    </row>
    <row r="277" ht="12.75" customHeight="1">
      <c r="N277" s="47" t="s">
        <v>177</v>
      </c>
    </row>
    <row r="278" ht="12.75" customHeight="1">
      <c r="N278" s="47" t="s">
        <v>177</v>
      </c>
    </row>
    <row r="279" ht="12.75" customHeight="1">
      <c r="N279" s="47" t="s">
        <v>177</v>
      </c>
    </row>
    <row r="280" ht="12.75" customHeight="1">
      <c r="N280" s="47" t="s">
        <v>177</v>
      </c>
    </row>
    <row r="281" ht="12.75" customHeight="1">
      <c r="N281" s="47" t="s">
        <v>177</v>
      </c>
    </row>
    <row r="282" ht="12.75" customHeight="1">
      <c r="N282" s="47" t="s">
        <v>177</v>
      </c>
    </row>
    <row r="283" ht="12.75" customHeight="1">
      <c r="N283" s="47" t="s">
        <v>177</v>
      </c>
    </row>
    <row r="284" ht="12.75" customHeight="1">
      <c r="N284" s="47" t="s">
        <v>177</v>
      </c>
    </row>
    <row r="285" ht="12.75" customHeight="1">
      <c r="N285" s="47" t="s">
        <v>177</v>
      </c>
    </row>
    <row r="286" ht="12.75" customHeight="1">
      <c r="N286" s="47" t="s">
        <v>177</v>
      </c>
    </row>
    <row r="287" ht="12.75" customHeight="1">
      <c r="N287" s="47" t="s">
        <v>177</v>
      </c>
    </row>
    <row r="288" ht="12.75" customHeight="1">
      <c r="N288" s="47" t="s">
        <v>177</v>
      </c>
    </row>
    <row r="289" ht="12.75" customHeight="1">
      <c r="N289" s="47" t="s">
        <v>177</v>
      </c>
    </row>
    <row r="290" ht="12.75" customHeight="1">
      <c r="N290" s="47" t="s">
        <v>177</v>
      </c>
    </row>
    <row r="291" ht="12.75" customHeight="1">
      <c r="N291" s="47" t="s">
        <v>177</v>
      </c>
    </row>
    <row r="292" ht="12.75" customHeight="1">
      <c r="N292" s="47" t="s">
        <v>177</v>
      </c>
    </row>
    <row r="293" ht="12.75" customHeight="1">
      <c r="N293" s="47" t="s">
        <v>177</v>
      </c>
    </row>
    <row r="294" ht="12.75" customHeight="1">
      <c r="N294" s="47" t="s">
        <v>177</v>
      </c>
    </row>
    <row r="295" ht="12.75" customHeight="1">
      <c r="N295" s="47" t="s">
        <v>177</v>
      </c>
    </row>
    <row r="296" ht="12.75" customHeight="1">
      <c r="N296" s="47" t="s">
        <v>177</v>
      </c>
    </row>
    <row r="297" ht="12.75" customHeight="1">
      <c r="N297" s="47" t="s">
        <v>177</v>
      </c>
    </row>
    <row r="298" ht="12.75" customHeight="1">
      <c r="N298" s="47" t="s">
        <v>177</v>
      </c>
    </row>
    <row r="299" ht="12.75" customHeight="1">
      <c r="N299" s="47" t="s">
        <v>177</v>
      </c>
    </row>
    <row r="300" ht="12.75" customHeight="1">
      <c r="N300" s="47" t="s">
        <v>177</v>
      </c>
    </row>
    <row r="301" ht="12.75" customHeight="1">
      <c r="N301" s="47" t="s">
        <v>177</v>
      </c>
    </row>
    <row r="302" ht="12.75" customHeight="1">
      <c r="N302" s="47" t="s">
        <v>177</v>
      </c>
    </row>
    <row r="303" ht="12.75" customHeight="1">
      <c r="N303" s="47" t="s">
        <v>177</v>
      </c>
    </row>
    <row r="304" ht="12.75" customHeight="1">
      <c r="N304" s="47" t="s">
        <v>177</v>
      </c>
    </row>
    <row r="305" ht="12.75" customHeight="1">
      <c r="N305" s="47" t="s">
        <v>177</v>
      </c>
    </row>
    <row r="306" ht="12.75" customHeight="1">
      <c r="N306" s="47" t="s">
        <v>177</v>
      </c>
    </row>
    <row r="307" ht="12.75" customHeight="1">
      <c r="N307" s="47" t="s">
        <v>177</v>
      </c>
    </row>
    <row r="308" ht="12.75" customHeight="1">
      <c r="N308" s="47" t="s">
        <v>177</v>
      </c>
    </row>
    <row r="309" ht="12.75" customHeight="1">
      <c r="N309" s="47" t="s">
        <v>177</v>
      </c>
    </row>
    <row r="310" ht="12.75" customHeight="1">
      <c r="N310" s="47" t="s">
        <v>177</v>
      </c>
    </row>
    <row r="311" ht="12.75" customHeight="1">
      <c r="N311" s="47" t="s">
        <v>177</v>
      </c>
    </row>
    <row r="312" ht="12.75" customHeight="1">
      <c r="N312" s="47" t="s">
        <v>177</v>
      </c>
    </row>
    <row r="313" ht="12.75" customHeight="1">
      <c r="N313" s="47" t="s">
        <v>177</v>
      </c>
    </row>
    <row r="314" ht="12.75" customHeight="1">
      <c r="N314" s="47" t="s">
        <v>177</v>
      </c>
    </row>
    <row r="315" ht="12.75" customHeight="1">
      <c r="N315" s="47" t="s">
        <v>177</v>
      </c>
    </row>
    <row r="316" ht="12.75" customHeight="1">
      <c r="N316" s="47" t="s">
        <v>177</v>
      </c>
    </row>
    <row r="317" ht="12.75" customHeight="1">
      <c r="N317" s="47" t="s">
        <v>177</v>
      </c>
    </row>
    <row r="318" ht="12.75" customHeight="1">
      <c r="N318" s="47" t="s">
        <v>177</v>
      </c>
    </row>
    <row r="319" ht="12.75" customHeight="1">
      <c r="N319" s="47" t="s">
        <v>177</v>
      </c>
    </row>
    <row r="320" ht="12.75" customHeight="1">
      <c r="N320" s="47" t="s">
        <v>177</v>
      </c>
    </row>
    <row r="321" ht="12.75" customHeight="1">
      <c r="N321" s="47" t="s">
        <v>177</v>
      </c>
    </row>
    <row r="322" ht="12.75" customHeight="1">
      <c r="N322" s="47" t="s">
        <v>177</v>
      </c>
    </row>
    <row r="323" ht="12.75" customHeight="1">
      <c r="N323" s="47" t="s">
        <v>177</v>
      </c>
    </row>
    <row r="324" ht="12.75" customHeight="1">
      <c r="N324" s="47" t="s">
        <v>177</v>
      </c>
    </row>
    <row r="325" ht="12.75" customHeight="1">
      <c r="N325" s="47" t="s">
        <v>177</v>
      </c>
    </row>
    <row r="326" ht="12.75" customHeight="1">
      <c r="N326" s="47" t="s">
        <v>177</v>
      </c>
    </row>
    <row r="327" ht="12.75" customHeight="1">
      <c r="N327" s="47" t="s">
        <v>177</v>
      </c>
    </row>
    <row r="328" ht="12.75" customHeight="1">
      <c r="N328" s="47" t="s">
        <v>177</v>
      </c>
    </row>
    <row r="329" ht="12.75" customHeight="1">
      <c r="N329" s="47" t="s">
        <v>177</v>
      </c>
    </row>
    <row r="330" ht="12.75" customHeight="1">
      <c r="N330" s="47" t="s">
        <v>177</v>
      </c>
    </row>
    <row r="331" ht="12.75" customHeight="1">
      <c r="N331" s="47" t="s">
        <v>177</v>
      </c>
    </row>
    <row r="332" ht="12.75" customHeight="1">
      <c r="N332" s="47" t="s">
        <v>177</v>
      </c>
    </row>
    <row r="333" ht="12.75" customHeight="1">
      <c r="N333" s="47" t="s">
        <v>177</v>
      </c>
    </row>
    <row r="334" ht="12.75" customHeight="1">
      <c r="N334" s="47" t="s">
        <v>177</v>
      </c>
    </row>
    <row r="335" ht="12.75" customHeight="1">
      <c r="N335" s="47" t="s">
        <v>177</v>
      </c>
    </row>
    <row r="336" ht="12.75" customHeight="1">
      <c r="N336" s="47" t="s">
        <v>177</v>
      </c>
    </row>
    <row r="337" ht="12.75" customHeight="1">
      <c r="N337" s="47" t="s">
        <v>177</v>
      </c>
    </row>
    <row r="338" ht="12.75" customHeight="1">
      <c r="N338" s="47" t="s">
        <v>177</v>
      </c>
    </row>
    <row r="339" ht="12.75" customHeight="1">
      <c r="N339" s="47" t="s">
        <v>177</v>
      </c>
    </row>
    <row r="340" ht="12.75" customHeight="1">
      <c r="N340" s="47" t="s">
        <v>177</v>
      </c>
    </row>
    <row r="341" ht="12.75" customHeight="1">
      <c r="N341" s="47" t="s">
        <v>177</v>
      </c>
    </row>
    <row r="342" ht="12.75" customHeight="1">
      <c r="N342" s="47" t="s">
        <v>177</v>
      </c>
    </row>
    <row r="343" ht="12.75" customHeight="1">
      <c r="N343" s="47" t="s">
        <v>177</v>
      </c>
    </row>
    <row r="344" ht="12.75" customHeight="1">
      <c r="N344" s="47" t="s">
        <v>177</v>
      </c>
    </row>
    <row r="345" ht="12.75" customHeight="1">
      <c r="N345" s="47" t="s">
        <v>177</v>
      </c>
    </row>
    <row r="346" ht="12.75" customHeight="1">
      <c r="N346" s="47" t="s">
        <v>177</v>
      </c>
    </row>
    <row r="347" ht="12.75" customHeight="1">
      <c r="N347" s="47" t="s">
        <v>177</v>
      </c>
    </row>
    <row r="348" ht="12.75" customHeight="1">
      <c r="N348" s="47" t="s">
        <v>177</v>
      </c>
    </row>
    <row r="349" ht="12.75" customHeight="1">
      <c r="N349" s="47" t="s">
        <v>177</v>
      </c>
    </row>
    <row r="350" ht="12.75" customHeight="1">
      <c r="N350" s="47" t="s">
        <v>177</v>
      </c>
    </row>
    <row r="351" ht="12.75" customHeight="1">
      <c r="N351" s="47" t="s">
        <v>177</v>
      </c>
    </row>
    <row r="352" ht="12.75" customHeight="1">
      <c r="N352" s="47" t="s">
        <v>177</v>
      </c>
    </row>
    <row r="353" ht="12.75" customHeight="1">
      <c r="N353" s="47" t="s">
        <v>177</v>
      </c>
    </row>
    <row r="354" ht="12.75" customHeight="1">
      <c r="N354" s="47" t="s">
        <v>177</v>
      </c>
    </row>
    <row r="355" ht="12.75" customHeight="1">
      <c r="N355" s="47" t="s">
        <v>177</v>
      </c>
    </row>
    <row r="356" ht="12.75" customHeight="1">
      <c r="N356" s="47" t="s">
        <v>177</v>
      </c>
    </row>
    <row r="357" ht="12.75" customHeight="1">
      <c r="N357" s="47" t="s">
        <v>177</v>
      </c>
    </row>
    <row r="358" ht="12.75" customHeight="1">
      <c r="N358" s="47" t="s">
        <v>177</v>
      </c>
    </row>
    <row r="359" ht="12.75" customHeight="1">
      <c r="N359" s="47" t="s">
        <v>177</v>
      </c>
    </row>
    <row r="360" ht="12.75" customHeight="1">
      <c r="N360" s="47" t="s">
        <v>177</v>
      </c>
    </row>
    <row r="361" ht="12.75" customHeight="1">
      <c r="N361" s="47" t="s">
        <v>177</v>
      </c>
    </row>
    <row r="362" ht="12.75" customHeight="1">
      <c r="N362" s="47" t="s">
        <v>177</v>
      </c>
    </row>
    <row r="363" ht="12.75" customHeight="1">
      <c r="N363" s="47" t="s">
        <v>177</v>
      </c>
    </row>
    <row r="364" ht="12.75" customHeight="1">
      <c r="N364" s="47" t="s">
        <v>177</v>
      </c>
    </row>
    <row r="365" ht="12.75" customHeight="1">
      <c r="N365" s="47" t="s">
        <v>177</v>
      </c>
    </row>
    <row r="366" ht="12.75" customHeight="1">
      <c r="N366" s="47" t="s">
        <v>177</v>
      </c>
    </row>
    <row r="367" ht="12.75" customHeight="1">
      <c r="N367" s="47" t="s">
        <v>177</v>
      </c>
    </row>
    <row r="368" ht="12.75" customHeight="1">
      <c r="N368" s="47" t="s">
        <v>177</v>
      </c>
    </row>
    <row r="369" ht="12.75" customHeight="1">
      <c r="N369" s="47" t="s">
        <v>177</v>
      </c>
    </row>
    <row r="370" ht="12.75" customHeight="1">
      <c r="N370" s="47" t="s">
        <v>177</v>
      </c>
    </row>
    <row r="371" ht="12.75" customHeight="1">
      <c r="N371" s="47" t="s">
        <v>177</v>
      </c>
    </row>
    <row r="372" ht="12.75" customHeight="1">
      <c r="N372" s="47" t="s">
        <v>177</v>
      </c>
    </row>
    <row r="373" ht="12.75" customHeight="1">
      <c r="N373" s="47" t="s">
        <v>177</v>
      </c>
    </row>
    <row r="374" ht="12.75" customHeight="1">
      <c r="N374" s="47" t="s">
        <v>177</v>
      </c>
    </row>
    <row r="375" ht="12.75" customHeight="1">
      <c r="N375" s="47" t="s">
        <v>177</v>
      </c>
    </row>
    <row r="376" ht="12.75" customHeight="1">
      <c r="N376" s="47" t="s">
        <v>177</v>
      </c>
    </row>
    <row r="377" ht="12.75" customHeight="1">
      <c r="N377" s="47" t="s">
        <v>177</v>
      </c>
    </row>
    <row r="378" ht="12.75" customHeight="1">
      <c r="N378" s="47" t="s">
        <v>177</v>
      </c>
    </row>
    <row r="379" ht="12.75" customHeight="1">
      <c r="N379" s="47" t="s">
        <v>177</v>
      </c>
    </row>
    <row r="380" ht="12.75" customHeight="1">
      <c r="N380" s="47" t="s">
        <v>177</v>
      </c>
    </row>
    <row r="381" ht="12.75" customHeight="1">
      <c r="N381" s="47" t="s">
        <v>177</v>
      </c>
    </row>
    <row r="382" ht="12.75" customHeight="1">
      <c r="N382" s="47" t="s">
        <v>177</v>
      </c>
    </row>
    <row r="383" ht="12.75" customHeight="1">
      <c r="N383" s="47" t="s">
        <v>177</v>
      </c>
    </row>
    <row r="384" ht="12.75" customHeight="1">
      <c r="N384" s="47" t="s">
        <v>177</v>
      </c>
    </row>
    <row r="385" ht="12.75" customHeight="1">
      <c r="N385" s="47" t="s">
        <v>177</v>
      </c>
    </row>
    <row r="386" ht="12.75" customHeight="1">
      <c r="N386" s="47" t="s">
        <v>177</v>
      </c>
    </row>
    <row r="387" ht="12.75" customHeight="1">
      <c r="N387" s="47" t="s">
        <v>177</v>
      </c>
    </row>
    <row r="388" ht="12.75" customHeight="1">
      <c r="N388" s="47" t="s">
        <v>177</v>
      </c>
    </row>
    <row r="389" ht="12.75" customHeight="1">
      <c r="N389" s="47" t="s">
        <v>177</v>
      </c>
    </row>
    <row r="390" ht="12.75" customHeight="1">
      <c r="N390" s="47" t="s">
        <v>177</v>
      </c>
    </row>
    <row r="391" ht="12.75" customHeight="1">
      <c r="N391" s="47" t="s">
        <v>177</v>
      </c>
    </row>
    <row r="392" ht="12.75" customHeight="1">
      <c r="N392" s="47" t="s">
        <v>177</v>
      </c>
    </row>
    <row r="393" ht="12.75" customHeight="1">
      <c r="N393" s="47" t="s">
        <v>177</v>
      </c>
    </row>
    <row r="394" ht="12.75" customHeight="1">
      <c r="N394" s="47" t="s">
        <v>177</v>
      </c>
    </row>
    <row r="395" ht="12.75" customHeight="1">
      <c r="N395" s="47" t="s">
        <v>177</v>
      </c>
    </row>
    <row r="396" ht="12.75" customHeight="1">
      <c r="N396" s="47" t="s">
        <v>177</v>
      </c>
    </row>
    <row r="397" ht="12.75" customHeight="1">
      <c r="N397" s="47" t="s">
        <v>177</v>
      </c>
    </row>
    <row r="398" ht="12.75" customHeight="1">
      <c r="N398" s="47" t="s">
        <v>177</v>
      </c>
    </row>
    <row r="399" ht="12.75" customHeight="1">
      <c r="N399" s="47" t="s">
        <v>177</v>
      </c>
    </row>
    <row r="400" ht="12.75" customHeight="1">
      <c r="N400" s="47" t="s">
        <v>177</v>
      </c>
    </row>
    <row r="401" ht="12.75" customHeight="1">
      <c r="N401" s="47" t="s">
        <v>177</v>
      </c>
    </row>
    <row r="402" ht="12.75" customHeight="1">
      <c r="N402" s="47" t="s">
        <v>177</v>
      </c>
    </row>
    <row r="403" ht="12.75" customHeight="1">
      <c r="N403" s="47" t="s">
        <v>177</v>
      </c>
    </row>
    <row r="404" ht="12.75" customHeight="1">
      <c r="N404" s="47" t="s">
        <v>177</v>
      </c>
    </row>
    <row r="405" ht="12.75" customHeight="1">
      <c r="N405" s="47" t="s">
        <v>177</v>
      </c>
    </row>
    <row r="406" ht="12.75" customHeight="1">
      <c r="N406" s="47" t="s">
        <v>177</v>
      </c>
    </row>
    <row r="407" ht="12.75" customHeight="1">
      <c r="N407" s="47" t="s">
        <v>177</v>
      </c>
    </row>
    <row r="408" ht="12.75" customHeight="1">
      <c r="N408" s="47" t="s">
        <v>177</v>
      </c>
    </row>
    <row r="409" ht="12.75" customHeight="1">
      <c r="N409" s="47" t="s">
        <v>177</v>
      </c>
    </row>
    <row r="410" ht="12.75" customHeight="1">
      <c r="N410" s="47" t="s">
        <v>177</v>
      </c>
    </row>
    <row r="411" ht="12.75" customHeight="1">
      <c r="N411" s="47" t="s">
        <v>177</v>
      </c>
    </row>
    <row r="412" ht="12.75" customHeight="1">
      <c r="N412" s="47" t="s">
        <v>177</v>
      </c>
    </row>
    <row r="413" ht="12.75" customHeight="1">
      <c r="N413" s="47" t="s">
        <v>177</v>
      </c>
    </row>
    <row r="414" ht="12.75" customHeight="1">
      <c r="N414" s="47" t="s">
        <v>177</v>
      </c>
    </row>
    <row r="415" ht="12.75" customHeight="1">
      <c r="N415" s="47" t="s">
        <v>177</v>
      </c>
    </row>
    <row r="416" ht="12.75" customHeight="1">
      <c r="N416" s="47" t="s">
        <v>177</v>
      </c>
    </row>
    <row r="417" ht="12.75" customHeight="1">
      <c r="N417" s="47" t="s">
        <v>177</v>
      </c>
    </row>
    <row r="418" ht="12.75" customHeight="1">
      <c r="N418" s="47" t="s">
        <v>177</v>
      </c>
    </row>
    <row r="419" ht="12.75" customHeight="1">
      <c r="N419" s="47" t="s">
        <v>177</v>
      </c>
    </row>
    <row r="420" ht="12.75" customHeight="1">
      <c r="N420" s="47" t="s">
        <v>177</v>
      </c>
    </row>
    <row r="421" ht="12.75" customHeight="1">
      <c r="N421" s="47" t="s">
        <v>177</v>
      </c>
    </row>
    <row r="422" ht="12.75" customHeight="1">
      <c r="N422" s="47" t="s">
        <v>177</v>
      </c>
    </row>
    <row r="423" ht="12.75" customHeight="1">
      <c r="N423" s="47" t="s">
        <v>177</v>
      </c>
    </row>
    <row r="424" ht="12.75" customHeight="1">
      <c r="N424" s="47" t="s">
        <v>177</v>
      </c>
    </row>
    <row r="425" ht="12.75" customHeight="1">
      <c r="N425" s="47" t="s">
        <v>177</v>
      </c>
    </row>
    <row r="426" ht="12.75" customHeight="1">
      <c r="N426" s="47" t="s">
        <v>177</v>
      </c>
    </row>
    <row r="427" ht="12.75" customHeight="1">
      <c r="N427" s="47" t="s">
        <v>177</v>
      </c>
    </row>
    <row r="428" ht="12.75" customHeight="1">
      <c r="N428" s="47" t="s">
        <v>177</v>
      </c>
    </row>
    <row r="429" ht="12.75" customHeight="1">
      <c r="N429" s="47" t="s">
        <v>177</v>
      </c>
    </row>
    <row r="430" ht="12.75" customHeight="1">
      <c r="N430" s="47" t="s">
        <v>177</v>
      </c>
    </row>
    <row r="431" ht="12.75" customHeight="1">
      <c r="N431" s="47" t="s">
        <v>177</v>
      </c>
    </row>
    <row r="432" ht="12.75" customHeight="1">
      <c r="N432" s="47" t="s">
        <v>177</v>
      </c>
    </row>
    <row r="433" ht="12.75" customHeight="1">
      <c r="N433" s="47" t="s">
        <v>177</v>
      </c>
    </row>
    <row r="434" ht="12.75" customHeight="1">
      <c r="N434" s="47" t="s">
        <v>177</v>
      </c>
    </row>
    <row r="435" ht="12.75" customHeight="1">
      <c r="N435" s="47" t="s">
        <v>177</v>
      </c>
    </row>
    <row r="436" ht="12.75" customHeight="1">
      <c r="N436" s="47" t="s">
        <v>177</v>
      </c>
    </row>
    <row r="437" ht="12.75" customHeight="1">
      <c r="N437" s="47" t="s">
        <v>177</v>
      </c>
    </row>
    <row r="438" ht="12.75" customHeight="1">
      <c r="N438" s="47" t="s">
        <v>177</v>
      </c>
    </row>
    <row r="439" ht="12.75" customHeight="1">
      <c r="N439" s="47" t="s">
        <v>177</v>
      </c>
    </row>
    <row r="440" ht="12.75" customHeight="1">
      <c r="N440" s="47" t="s">
        <v>177</v>
      </c>
    </row>
    <row r="441" ht="12.75" customHeight="1">
      <c r="N441" s="47" t="s">
        <v>177</v>
      </c>
    </row>
    <row r="442" ht="12.75" customHeight="1">
      <c r="N442" s="47" t="s">
        <v>177</v>
      </c>
    </row>
    <row r="443" ht="12.75" customHeight="1">
      <c r="N443" s="47" t="s">
        <v>177</v>
      </c>
    </row>
    <row r="444" ht="12.75" customHeight="1">
      <c r="N444" s="47" t="s">
        <v>177</v>
      </c>
    </row>
    <row r="445" ht="12.75" customHeight="1">
      <c r="N445" s="47" t="s">
        <v>177</v>
      </c>
    </row>
    <row r="446" ht="12.75" customHeight="1">
      <c r="N446" s="47" t="s">
        <v>177</v>
      </c>
    </row>
    <row r="447" ht="12.75" customHeight="1">
      <c r="N447" s="47" t="s">
        <v>177</v>
      </c>
    </row>
    <row r="448" ht="12.75" customHeight="1">
      <c r="N448" s="47" t="s">
        <v>177</v>
      </c>
    </row>
    <row r="449" ht="12.75" customHeight="1">
      <c r="N449" s="47" t="s">
        <v>177</v>
      </c>
    </row>
    <row r="450" ht="12.75" customHeight="1">
      <c r="N450" s="47" t="s">
        <v>177</v>
      </c>
    </row>
    <row r="451" ht="12.75" customHeight="1">
      <c r="N451" s="47" t="s">
        <v>177</v>
      </c>
    </row>
    <row r="452" ht="12.75" customHeight="1">
      <c r="N452" s="47" t="s">
        <v>177</v>
      </c>
    </row>
    <row r="453" ht="12.75" customHeight="1">
      <c r="N453" s="47" t="s">
        <v>177</v>
      </c>
    </row>
    <row r="454" ht="12.75" customHeight="1">
      <c r="N454" s="47" t="s">
        <v>177</v>
      </c>
    </row>
    <row r="455" ht="12.75" customHeight="1">
      <c r="N455" s="47" t="s">
        <v>177</v>
      </c>
    </row>
    <row r="456" ht="12.75" customHeight="1">
      <c r="N456" s="47" t="s">
        <v>177</v>
      </c>
    </row>
    <row r="457" ht="12.75" customHeight="1">
      <c r="N457" s="47" t="s">
        <v>177</v>
      </c>
    </row>
    <row r="458" ht="12.75" customHeight="1">
      <c r="N458" s="47" t="s">
        <v>177</v>
      </c>
    </row>
    <row r="459" ht="12.75" customHeight="1">
      <c r="N459" s="47" t="s">
        <v>177</v>
      </c>
    </row>
    <row r="460" ht="12.75" customHeight="1">
      <c r="N460" s="47" t="s">
        <v>177</v>
      </c>
    </row>
    <row r="461" ht="12.75" customHeight="1">
      <c r="N461" s="47" t="s">
        <v>177</v>
      </c>
    </row>
    <row r="462" ht="12.75" customHeight="1">
      <c r="N462" s="47" t="s">
        <v>177</v>
      </c>
    </row>
    <row r="463" ht="12.75" customHeight="1">
      <c r="N463" s="47" t="s">
        <v>177</v>
      </c>
    </row>
    <row r="464" ht="12.75" customHeight="1">
      <c r="N464" s="47" t="s">
        <v>177</v>
      </c>
    </row>
    <row r="465" ht="12.75" customHeight="1">
      <c r="N465" s="47" t="s">
        <v>177</v>
      </c>
    </row>
    <row r="466" ht="12.75" customHeight="1">
      <c r="N466" s="47" t="s">
        <v>177</v>
      </c>
    </row>
    <row r="467" ht="12.75" customHeight="1">
      <c r="N467" s="47" t="s">
        <v>177</v>
      </c>
    </row>
    <row r="468" ht="12.75" customHeight="1">
      <c r="N468" s="47" t="s">
        <v>177</v>
      </c>
    </row>
    <row r="469" ht="12.75" customHeight="1">
      <c r="N469" s="47" t="s">
        <v>177</v>
      </c>
    </row>
    <row r="470" ht="12.75" customHeight="1">
      <c r="N470" s="47" t="s">
        <v>177</v>
      </c>
    </row>
    <row r="471" ht="12.75" customHeight="1">
      <c r="N471" s="47" t="s">
        <v>177</v>
      </c>
    </row>
    <row r="472" ht="12.75" customHeight="1">
      <c r="N472" s="47" t="s">
        <v>177</v>
      </c>
    </row>
    <row r="473" ht="12.75" customHeight="1">
      <c r="N473" s="47" t="s">
        <v>177</v>
      </c>
    </row>
    <row r="474" ht="12.75" customHeight="1">
      <c r="N474" s="47" t="s">
        <v>177</v>
      </c>
    </row>
    <row r="475" ht="12.75" customHeight="1">
      <c r="N475" s="47" t="s">
        <v>177</v>
      </c>
    </row>
    <row r="476" ht="12.75" customHeight="1">
      <c r="N476" s="47" t="s">
        <v>177</v>
      </c>
    </row>
    <row r="477" ht="12.75" customHeight="1">
      <c r="N477" s="47" t="s">
        <v>177</v>
      </c>
    </row>
    <row r="478" ht="12.75" customHeight="1">
      <c r="N478" s="47" t="s">
        <v>177</v>
      </c>
    </row>
    <row r="479" ht="12.75" customHeight="1">
      <c r="N479" s="47" t="s">
        <v>177</v>
      </c>
    </row>
    <row r="480" ht="12.75" customHeight="1">
      <c r="N480" s="47" t="s">
        <v>177</v>
      </c>
    </row>
    <row r="481" ht="12.75" customHeight="1">
      <c r="N481" s="47" t="s">
        <v>177</v>
      </c>
    </row>
    <row r="482" ht="12.75" customHeight="1">
      <c r="N482" s="47" t="s">
        <v>177</v>
      </c>
    </row>
    <row r="483" ht="12.75" customHeight="1">
      <c r="N483" s="47" t="s">
        <v>177</v>
      </c>
    </row>
    <row r="484" ht="12.75" customHeight="1">
      <c r="N484" s="47" t="s">
        <v>177</v>
      </c>
    </row>
    <row r="485" ht="12.75" customHeight="1">
      <c r="N485" s="47" t="s">
        <v>177</v>
      </c>
    </row>
    <row r="486" ht="12.75" customHeight="1">
      <c r="N486" s="47" t="s">
        <v>177</v>
      </c>
    </row>
    <row r="487" ht="12.75" customHeight="1">
      <c r="N487" s="47" t="s">
        <v>177</v>
      </c>
    </row>
    <row r="488" ht="12.75" customHeight="1">
      <c r="N488" s="47" t="s">
        <v>177</v>
      </c>
    </row>
    <row r="489" ht="12.75" customHeight="1">
      <c r="N489" s="47" t="s">
        <v>177</v>
      </c>
    </row>
    <row r="490" ht="12.75" customHeight="1">
      <c r="N490" s="47" t="s">
        <v>177</v>
      </c>
    </row>
    <row r="491" ht="12.75" customHeight="1">
      <c r="N491" s="47" t="s">
        <v>177</v>
      </c>
    </row>
    <row r="492" ht="12.75" customHeight="1">
      <c r="N492" s="47" t="s">
        <v>177</v>
      </c>
    </row>
    <row r="493" ht="12.75" customHeight="1">
      <c r="N493" s="47" t="s">
        <v>177</v>
      </c>
    </row>
    <row r="494" ht="12.75" customHeight="1">
      <c r="N494" s="47" t="s">
        <v>177</v>
      </c>
    </row>
    <row r="495" ht="12.75" customHeight="1">
      <c r="N495" s="47" t="s">
        <v>177</v>
      </c>
    </row>
    <row r="496" ht="12.75" customHeight="1">
      <c r="N496" s="47" t="s">
        <v>177</v>
      </c>
    </row>
    <row r="497" ht="12.75" customHeight="1">
      <c r="N497" s="47" t="s">
        <v>177</v>
      </c>
    </row>
    <row r="498" ht="12.75" customHeight="1">
      <c r="N498" s="47" t="s">
        <v>177</v>
      </c>
    </row>
    <row r="499" ht="12.75" customHeight="1">
      <c r="N499" s="47" t="s">
        <v>177</v>
      </c>
    </row>
    <row r="500" ht="12.75" customHeight="1">
      <c r="N500" s="47" t="s">
        <v>177</v>
      </c>
    </row>
    <row r="501" ht="12.75" customHeight="1">
      <c r="N501" s="47" t="s">
        <v>177</v>
      </c>
    </row>
    <row r="502" ht="12.75" customHeight="1">
      <c r="N502" s="47" t="s">
        <v>177</v>
      </c>
    </row>
    <row r="503" ht="12.75" customHeight="1">
      <c r="N503" s="47" t="s">
        <v>177</v>
      </c>
    </row>
    <row r="504" ht="12.75" customHeight="1">
      <c r="N504" s="47" t="s">
        <v>177</v>
      </c>
    </row>
    <row r="505" ht="12.75" customHeight="1">
      <c r="N505" s="47" t="s">
        <v>177</v>
      </c>
    </row>
    <row r="506" ht="12.75" customHeight="1">
      <c r="N506" s="47" t="s">
        <v>177</v>
      </c>
    </row>
    <row r="507" ht="12.75" customHeight="1">
      <c r="N507" s="47" t="s">
        <v>177</v>
      </c>
    </row>
    <row r="508" ht="12.75" customHeight="1">
      <c r="N508" s="47" t="s">
        <v>177</v>
      </c>
    </row>
    <row r="509" ht="12.75" customHeight="1">
      <c r="N509" s="47" t="s">
        <v>177</v>
      </c>
    </row>
    <row r="510" ht="12.75" customHeight="1">
      <c r="N510" s="47" t="s">
        <v>177</v>
      </c>
    </row>
    <row r="511" ht="12.75" customHeight="1">
      <c r="N511" s="47" t="s">
        <v>177</v>
      </c>
    </row>
    <row r="512" ht="12.75" customHeight="1">
      <c r="N512" s="47" t="s">
        <v>177</v>
      </c>
    </row>
    <row r="513" ht="12.75" customHeight="1">
      <c r="N513" s="47" t="s">
        <v>177</v>
      </c>
    </row>
    <row r="514" ht="12.75" customHeight="1">
      <c r="N514" s="47" t="s">
        <v>177</v>
      </c>
    </row>
    <row r="515" ht="12.75" customHeight="1">
      <c r="N515" s="47" t="s">
        <v>177</v>
      </c>
    </row>
    <row r="516" ht="12.75" customHeight="1">
      <c r="N516" s="47" t="s">
        <v>177</v>
      </c>
    </row>
    <row r="517" ht="12.75" customHeight="1">
      <c r="N517" s="47" t="s">
        <v>177</v>
      </c>
    </row>
    <row r="518" ht="12.75" customHeight="1">
      <c r="N518" s="47" t="s">
        <v>177</v>
      </c>
    </row>
    <row r="519" ht="12.75" customHeight="1">
      <c r="N519" s="47" t="s">
        <v>177</v>
      </c>
    </row>
    <row r="520" ht="12.75" customHeight="1">
      <c r="N520" s="47" t="s">
        <v>177</v>
      </c>
    </row>
    <row r="521" ht="12.75" customHeight="1">
      <c r="N521" s="47" t="s">
        <v>177</v>
      </c>
    </row>
    <row r="522" ht="12.75" customHeight="1">
      <c r="N522" s="47" t="s">
        <v>177</v>
      </c>
    </row>
    <row r="523" ht="12.75" customHeight="1">
      <c r="N523" s="47" t="s">
        <v>177</v>
      </c>
    </row>
    <row r="524" ht="12.75" customHeight="1">
      <c r="N524" s="47" t="s">
        <v>177</v>
      </c>
    </row>
    <row r="525" ht="12.75" customHeight="1">
      <c r="N525" s="47" t="s">
        <v>177</v>
      </c>
    </row>
    <row r="526" ht="12.75" customHeight="1">
      <c r="N526" s="47" t="s">
        <v>177</v>
      </c>
    </row>
    <row r="527" ht="12.75" customHeight="1">
      <c r="N527" s="47" t="s">
        <v>177</v>
      </c>
    </row>
    <row r="528" ht="12.75" customHeight="1">
      <c r="N528" s="47" t="s">
        <v>177</v>
      </c>
    </row>
    <row r="529" ht="12.75" customHeight="1">
      <c r="N529" s="47" t="s">
        <v>177</v>
      </c>
    </row>
    <row r="530" ht="12.75" customHeight="1">
      <c r="N530" s="47" t="s">
        <v>177</v>
      </c>
    </row>
    <row r="531" ht="12.75" customHeight="1">
      <c r="N531" s="47" t="s">
        <v>177</v>
      </c>
    </row>
    <row r="532" ht="12.75" customHeight="1">
      <c r="N532" s="47" t="s">
        <v>177</v>
      </c>
    </row>
    <row r="533" ht="12.75" customHeight="1">
      <c r="N533" s="47" t="s">
        <v>177</v>
      </c>
    </row>
    <row r="534" ht="12.75" customHeight="1">
      <c r="N534" s="47" t="s">
        <v>177</v>
      </c>
    </row>
    <row r="535" ht="12.75" customHeight="1">
      <c r="N535" s="47" t="s">
        <v>177</v>
      </c>
    </row>
    <row r="536" ht="12.75" customHeight="1">
      <c r="N536" s="47" t="s">
        <v>177</v>
      </c>
    </row>
    <row r="537" ht="12.75" customHeight="1">
      <c r="N537" s="47" t="s">
        <v>177</v>
      </c>
    </row>
    <row r="538" ht="12.75" customHeight="1">
      <c r="N538" s="47" t="s">
        <v>177</v>
      </c>
    </row>
    <row r="539" ht="12.75" customHeight="1">
      <c r="N539" s="47" t="s">
        <v>177</v>
      </c>
    </row>
    <row r="540" ht="12.75" customHeight="1">
      <c r="N540" s="47" t="s">
        <v>177</v>
      </c>
    </row>
    <row r="541" ht="12.75" customHeight="1">
      <c r="N541" s="47" t="s">
        <v>177</v>
      </c>
    </row>
    <row r="542" ht="12.75" customHeight="1">
      <c r="N542" s="47" t="s">
        <v>177</v>
      </c>
    </row>
    <row r="543" ht="12.75" customHeight="1">
      <c r="N543" s="47" t="s">
        <v>177</v>
      </c>
    </row>
    <row r="544" ht="12.75" customHeight="1">
      <c r="N544" s="47" t="s">
        <v>177</v>
      </c>
    </row>
    <row r="545" ht="12.75" customHeight="1">
      <c r="N545" s="47" t="s">
        <v>177</v>
      </c>
    </row>
    <row r="546" ht="12.75" customHeight="1">
      <c r="N546" s="47" t="s">
        <v>177</v>
      </c>
    </row>
    <row r="547" ht="12.75" customHeight="1">
      <c r="N547" s="47" t="s">
        <v>177</v>
      </c>
    </row>
    <row r="548" ht="12.75" customHeight="1">
      <c r="N548" s="47" t="s">
        <v>177</v>
      </c>
    </row>
    <row r="549" ht="12.75" customHeight="1">
      <c r="N549" s="47" t="s">
        <v>177</v>
      </c>
    </row>
    <row r="550" ht="12.75" customHeight="1">
      <c r="N550" s="47" t="s">
        <v>177</v>
      </c>
    </row>
    <row r="551" ht="12.75" customHeight="1">
      <c r="N551" s="47" t="s">
        <v>177</v>
      </c>
    </row>
    <row r="552" ht="12.75" customHeight="1">
      <c r="N552" s="47" t="s">
        <v>177</v>
      </c>
    </row>
    <row r="553" ht="12.75" customHeight="1">
      <c r="N553" s="47" t="s">
        <v>177</v>
      </c>
    </row>
    <row r="554" ht="12.75" customHeight="1">
      <c r="N554" s="47" t="s">
        <v>177</v>
      </c>
    </row>
    <row r="555" ht="12.75" customHeight="1">
      <c r="N555" s="47" t="s">
        <v>177</v>
      </c>
    </row>
    <row r="556" ht="12.75" customHeight="1">
      <c r="N556" s="47" t="s">
        <v>177</v>
      </c>
    </row>
    <row r="557" ht="12.75" customHeight="1">
      <c r="N557" s="47" t="s">
        <v>177</v>
      </c>
    </row>
    <row r="558" ht="12.75" customHeight="1">
      <c r="N558" s="47" t="s">
        <v>177</v>
      </c>
    </row>
    <row r="559" ht="12.75" customHeight="1">
      <c r="N559" s="47" t="s">
        <v>177</v>
      </c>
    </row>
    <row r="560" ht="12.75" customHeight="1">
      <c r="N560" s="47" t="s">
        <v>177</v>
      </c>
    </row>
    <row r="561" ht="12.75" customHeight="1">
      <c r="N561" s="47" t="s">
        <v>177</v>
      </c>
    </row>
    <row r="562" ht="12.75" customHeight="1">
      <c r="N562" s="47" t="s">
        <v>177</v>
      </c>
    </row>
    <row r="563" ht="12.75" customHeight="1">
      <c r="N563" s="47" t="s">
        <v>177</v>
      </c>
    </row>
    <row r="564" ht="12.75" customHeight="1">
      <c r="N564" s="47" t="s">
        <v>177</v>
      </c>
    </row>
    <row r="565" ht="12.75" customHeight="1">
      <c r="N565" s="47" t="s">
        <v>177</v>
      </c>
    </row>
    <row r="566" ht="12.75" customHeight="1">
      <c r="N566" s="47" t="s">
        <v>177</v>
      </c>
    </row>
    <row r="567" ht="12.75" customHeight="1">
      <c r="N567" s="47" t="s">
        <v>177</v>
      </c>
    </row>
    <row r="568" ht="12.75" customHeight="1">
      <c r="N568" s="47" t="s">
        <v>177</v>
      </c>
    </row>
    <row r="569" ht="12.75" customHeight="1">
      <c r="N569" s="47" t="s">
        <v>177</v>
      </c>
    </row>
    <row r="570" ht="12.75" customHeight="1">
      <c r="N570" s="47" t="s">
        <v>177</v>
      </c>
    </row>
    <row r="571" ht="12.75" customHeight="1">
      <c r="N571" s="47" t="s">
        <v>177</v>
      </c>
    </row>
    <row r="572" ht="12.75" customHeight="1">
      <c r="N572" s="47" t="s">
        <v>177</v>
      </c>
    </row>
    <row r="573" ht="12.75" customHeight="1">
      <c r="N573" s="47" t="s">
        <v>177</v>
      </c>
    </row>
    <row r="574" ht="12.75" customHeight="1">
      <c r="N574" s="47" t="s">
        <v>177</v>
      </c>
    </row>
    <row r="575" ht="12.75" customHeight="1">
      <c r="N575" s="47" t="s">
        <v>177</v>
      </c>
    </row>
    <row r="576" ht="12.75" customHeight="1">
      <c r="N576" s="47" t="s">
        <v>177</v>
      </c>
    </row>
    <row r="577" ht="12.75" customHeight="1">
      <c r="N577" s="47" t="s">
        <v>177</v>
      </c>
    </row>
    <row r="578" ht="12.75" customHeight="1">
      <c r="N578" s="47" t="s">
        <v>177</v>
      </c>
    </row>
    <row r="579" ht="12.75" customHeight="1">
      <c r="N579" s="47" t="s">
        <v>177</v>
      </c>
    </row>
    <row r="580" ht="12.75" customHeight="1">
      <c r="N580" s="47" t="s">
        <v>177</v>
      </c>
    </row>
    <row r="581" ht="12.75" customHeight="1">
      <c r="N581" s="47" t="s">
        <v>177</v>
      </c>
    </row>
    <row r="582" ht="12.75" customHeight="1">
      <c r="N582" s="47" t="s">
        <v>177</v>
      </c>
    </row>
    <row r="583" ht="12.75" customHeight="1">
      <c r="N583" s="47" t="s">
        <v>177</v>
      </c>
    </row>
    <row r="584" ht="12.75" customHeight="1">
      <c r="N584" s="47" t="s">
        <v>177</v>
      </c>
    </row>
    <row r="585" ht="12.75" customHeight="1">
      <c r="N585" s="47" t="s">
        <v>177</v>
      </c>
    </row>
    <row r="586" ht="12.75" customHeight="1">
      <c r="N586" s="47" t="s">
        <v>177</v>
      </c>
    </row>
    <row r="587" ht="12.75" customHeight="1">
      <c r="N587" s="47" t="s">
        <v>177</v>
      </c>
    </row>
    <row r="588" ht="12.75" customHeight="1">
      <c r="N588" s="47" t="s">
        <v>177</v>
      </c>
    </row>
    <row r="589" ht="12.75" customHeight="1">
      <c r="N589" s="47" t="s">
        <v>177</v>
      </c>
    </row>
    <row r="590" ht="12.75" customHeight="1">
      <c r="N590" s="47" t="s">
        <v>177</v>
      </c>
    </row>
    <row r="591" ht="12.75" customHeight="1">
      <c r="N591" s="47" t="s">
        <v>177</v>
      </c>
    </row>
    <row r="592" ht="12.75" customHeight="1">
      <c r="N592" s="47" t="s">
        <v>177</v>
      </c>
    </row>
    <row r="593" ht="12.75" customHeight="1">
      <c r="N593" s="47" t="s">
        <v>177</v>
      </c>
    </row>
    <row r="594" ht="12.75" customHeight="1">
      <c r="N594" s="47" t="s">
        <v>177</v>
      </c>
    </row>
    <row r="595" ht="12.75" customHeight="1">
      <c r="N595" s="47" t="s">
        <v>177</v>
      </c>
    </row>
    <row r="596" ht="12.75" customHeight="1">
      <c r="N596" s="47" t="s">
        <v>177</v>
      </c>
    </row>
    <row r="597" ht="12.75" customHeight="1">
      <c r="N597" s="47" t="s">
        <v>177</v>
      </c>
    </row>
    <row r="598" ht="12.75" customHeight="1">
      <c r="N598" s="47" t="s">
        <v>177</v>
      </c>
    </row>
    <row r="599" ht="12.75" customHeight="1">
      <c r="N599" s="47" t="s">
        <v>177</v>
      </c>
    </row>
    <row r="600" ht="12.75" customHeight="1">
      <c r="N600" s="47" t="s">
        <v>177</v>
      </c>
    </row>
    <row r="601" ht="12.75" customHeight="1">
      <c r="N601" s="47" t="s">
        <v>177</v>
      </c>
    </row>
    <row r="602" ht="12.75" customHeight="1">
      <c r="N602" s="47" t="s">
        <v>177</v>
      </c>
    </row>
    <row r="603" ht="12.75" customHeight="1">
      <c r="N603" s="47" t="s">
        <v>177</v>
      </c>
    </row>
    <row r="604" ht="12.75" customHeight="1">
      <c r="N604" s="47" t="s">
        <v>177</v>
      </c>
    </row>
    <row r="605" ht="12.75" customHeight="1">
      <c r="N605" s="47" t="s">
        <v>177</v>
      </c>
    </row>
    <row r="606" ht="12.75" customHeight="1">
      <c r="N606" s="47" t="s">
        <v>177</v>
      </c>
    </row>
    <row r="607" ht="12.75" customHeight="1">
      <c r="N607" s="47" t="s">
        <v>177</v>
      </c>
    </row>
    <row r="608" ht="12.75" customHeight="1">
      <c r="N608" s="47" t="s">
        <v>177</v>
      </c>
    </row>
    <row r="609" ht="12.75" customHeight="1">
      <c r="N609" s="47" t="s">
        <v>177</v>
      </c>
    </row>
    <row r="610" ht="12.75" customHeight="1">
      <c r="N610" s="47" t="s">
        <v>177</v>
      </c>
    </row>
    <row r="611" ht="12.75" customHeight="1">
      <c r="N611" s="47" t="s">
        <v>177</v>
      </c>
    </row>
    <row r="612" ht="12.75" customHeight="1">
      <c r="N612" s="47" t="s">
        <v>177</v>
      </c>
    </row>
    <row r="613" ht="12.75" customHeight="1">
      <c r="N613" s="47" t="s">
        <v>177</v>
      </c>
    </row>
    <row r="614" ht="12.75" customHeight="1">
      <c r="N614" s="47" t="s">
        <v>177</v>
      </c>
    </row>
    <row r="615" ht="12.75" customHeight="1">
      <c r="N615" s="47" t="s">
        <v>177</v>
      </c>
    </row>
    <row r="616" ht="12.75" customHeight="1">
      <c r="N616" s="47" t="s">
        <v>177</v>
      </c>
    </row>
    <row r="617" ht="12.75" customHeight="1">
      <c r="N617" s="47" t="s">
        <v>177</v>
      </c>
    </row>
    <row r="618" ht="12.75" customHeight="1">
      <c r="N618" s="47" t="s">
        <v>177</v>
      </c>
    </row>
    <row r="619" ht="12.75" customHeight="1">
      <c r="N619" s="47" t="s">
        <v>177</v>
      </c>
    </row>
    <row r="620" ht="12.75" customHeight="1">
      <c r="N620" s="47" t="s">
        <v>177</v>
      </c>
    </row>
    <row r="621" ht="12.75" customHeight="1">
      <c r="N621" s="47" t="s">
        <v>177</v>
      </c>
    </row>
    <row r="622" ht="12.75" customHeight="1">
      <c r="N622" s="47" t="s">
        <v>177</v>
      </c>
    </row>
    <row r="623" ht="12.75" customHeight="1">
      <c r="N623" s="47" t="s">
        <v>177</v>
      </c>
    </row>
    <row r="624" ht="12.75" customHeight="1">
      <c r="N624" s="47" t="s">
        <v>177</v>
      </c>
    </row>
    <row r="625" ht="12.75" customHeight="1">
      <c r="N625" s="47" t="s">
        <v>177</v>
      </c>
    </row>
    <row r="626" ht="12.75" customHeight="1">
      <c r="N626" s="47" t="s">
        <v>177</v>
      </c>
    </row>
    <row r="627" ht="12.75" customHeight="1">
      <c r="N627" s="47" t="s">
        <v>177</v>
      </c>
    </row>
    <row r="628" ht="12.75" customHeight="1">
      <c r="N628" s="47" t="s">
        <v>177</v>
      </c>
    </row>
    <row r="629" ht="12.75" customHeight="1">
      <c r="N629" s="47" t="s">
        <v>177</v>
      </c>
    </row>
    <row r="630" ht="12.75" customHeight="1">
      <c r="N630" s="47" t="s">
        <v>177</v>
      </c>
    </row>
    <row r="631" ht="12.75" customHeight="1">
      <c r="N631" s="47" t="s">
        <v>177</v>
      </c>
    </row>
    <row r="632" ht="12.75" customHeight="1">
      <c r="N632" s="47" t="s">
        <v>177</v>
      </c>
    </row>
    <row r="633" ht="12.75" customHeight="1">
      <c r="N633" s="47" t="s">
        <v>177</v>
      </c>
    </row>
    <row r="634" ht="12.75" customHeight="1">
      <c r="N634" s="47" t="s">
        <v>177</v>
      </c>
    </row>
    <row r="635" ht="12.75" customHeight="1">
      <c r="N635" s="47" t="s">
        <v>177</v>
      </c>
    </row>
    <row r="636" ht="12.75" customHeight="1">
      <c r="N636" s="47" t="s">
        <v>177</v>
      </c>
    </row>
    <row r="637" ht="12.75" customHeight="1">
      <c r="N637" s="47" t="s">
        <v>177</v>
      </c>
    </row>
    <row r="638" ht="12.75" customHeight="1">
      <c r="N638" s="47" t="s">
        <v>177</v>
      </c>
    </row>
    <row r="639" ht="12.75" customHeight="1">
      <c r="N639" s="47" t="s">
        <v>177</v>
      </c>
    </row>
    <row r="640" ht="12.75" customHeight="1">
      <c r="N640" s="47" t="s">
        <v>177</v>
      </c>
    </row>
    <row r="641" ht="12.75" customHeight="1">
      <c r="N641" s="47" t="s">
        <v>177</v>
      </c>
    </row>
    <row r="642" ht="12.75" customHeight="1">
      <c r="N642" s="47" t="s">
        <v>177</v>
      </c>
    </row>
    <row r="643" ht="12.75" customHeight="1">
      <c r="N643" s="47" t="s">
        <v>177</v>
      </c>
    </row>
    <row r="644" ht="12.75" customHeight="1">
      <c r="N644" s="47" t="s">
        <v>177</v>
      </c>
    </row>
    <row r="645" ht="12.75" customHeight="1">
      <c r="N645" s="47" t="s">
        <v>177</v>
      </c>
    </row>
    <row r="646" ht="12.75" customHeight="1">
      <c r="N646" s="47" t="s">
        <v>177</v>
      </c>
    </row>
    <row r="647" ht="12.75" customHeight="1">
      <c r="N647" s="47" t="s">
        <v>177</v>
      </c>
    </row>
    <row r="648" ht="12.75" customHeight="1">
      <c r="N648" s="47" t="s">
        <v>177</v>
      </c>
    </row>
    <row r="649" ht="12.75" customHeight="1">
      <c r="N649" s="47" t="s">
        <v>177</v>
      </c>
    </row>
    <row r="650" ht="12.75" customHeight="1">
      <c r="N650" s="47" t="s">
        <v>177</v>
      </c>
    </row>
    <row r="651" ht="12.75" customHeight="1">
      <c r="N651" s="47" t="s">
        <v>177</v>
      </c>
    </row>
    <row r="652" ht="12.75" customHeight="1">
      <c r="N652" s="47" t="s">
        <v>177</v>
      </c>
    </row>
    <row r="653" ht="12.75" customHeight="1">
      <c r="N653" s="47" t="s">
        <v>177</v>
      </c>
    </row>
    <row r="654" ht="12.75" customHeight="1">
      <c r="N654" s="47" t="s">
        <v>177</v>
      </c>
    </row>
    <row r="655" ht="12.75" customHeight="1">
      <c r="N655" s="47" t="s">
        <v>177</v>
      </c>
    </row>
    <row r="656" ht="12.75" customHeight="1">
      <c r="N656" s="47" t="s">
        <v>177</v>
      </c>
    </row>
    <row r="657" ht="12.75" customHeight="1">
      <c r="N657" s="47" t="s">
        <v>177</v>
      </c>
    </row>
    <row r="658" ht="12.75" customHeight="1">
      <c r="N658" s="47" t="s">
        <v>177</v>
      </c>
    </row>
    <row r="659" ht="12.75" customHeight="1">
      <c r="N659" s="47" t="s">
        <v>177</v>
      </c>
    </row>
    <row r="660" ht="12.75" customHeight="1">
      <c r="N660" s="47" t="s">
        <v>177</v>
      </c>
    </row>
    <row r="661" ht="12.75" customHeight="1">
      <c r="N661" s="47" t="s">
        <v>177</v>
      </c>
    </row>
    <row r="662" ht="12.75" customHeight="1">
      <c r="N662" s="47" t="s">
        <v>177</v>
      </c>
    </row>
    <row r="663" ht="12.75" customHeight="1">
      <c r="N663" s="47" t="s">
        <v>177</v>
      </c>
    </row>
    <row r="664" ht="12.75" customHeight="1">
      <c r="N664" s="47" t="s">
        <v>177</v>
      </c>
    </row>
    <row r="665" ht="12.75" customHeight="1">
      <c r="N665" s="47" t="s">
        <v>177</v>
      </c>
    </row>
    <row r="666" ht="12.75" customHeight="1">
      <c r="N666" s="47" t="s">
        <v>177</v>
      </c>
    </row>
    <row r="667" ht="12.75" customHeight="1">
      <c r="N667" s="47" t="s">
        <v>177</v>
      </c>
    </row>
    <row r="668" ht="12.75" customHeight="1">
      <c r="N668" s="47" t="s">
        <v>177</v>
      </c>
    </row>
    <row r="669" ht="12.75" customHeight="1">
      <c r="N669" s="47" t="s">
        <v>177</v>
      </c>
    </row>
    <row r="670" ht="12.75" customHeight="1">
      <c r="N670" s="47" t="s">
        <v>177</v>
      </c>
    </row>
    <row r="671" ht="12.75" customHeight="1">
      <c r="N671" s="47" t="s">
        <v>177</v>
      </c>
    </row>
    <row r="672" ht="12.75" customHeight="1">
      <c r="N672" s="47" t="s">
        <v>177</v>
      </c>
    </row>
    <row r="673" ht="12.75" customHeight="1">
      <c r="N673" s="47" t="s">
        <v>177</v>
      </c>
    </row>
    <row r="674" ht="12.75" customHeight="1">
      <c r="N674" s="47" t="s">
        <v>177</v>
      </c>
    </row>
    <row r="675" ht="12.75" customHeight="1">
      <c r="N675" s="47" t="s">
        <v>177</v>
      </c>
    </row>
    <row r="676" ht="12.75" customHeight="1">
      <c r="N676" s="47" t="s">
        <v>177</v>
      </c>
    </row>
    <row r="677" ht="12.75" customHeight="1">
      <c r="N677" s="47" t="s">
        <v>177</v>
      </c>
    </row>
    <row r="678" ht="12.75" customHeight="1">
      <c r="N678" s="47" t="s">
        <v>177</v>
      </c>
    </row>
    <row r="679" ht="12.75" customHeight="1">
      <c r="N679" s="47" t="s">
        <v>177</v>
      </c>
    </row>
    <row r="680" ht="12.75" customHeight="1">
      <c r="N680" s="47" t="s">
        <v>177</v>
      </c>
    </row>
    <row r="681" ht="12.75" customHeight="1">
      <c r="N681" s="47" t="s">
        <v>177</v>
      </c>
    </row>
    <row r="682" ht="12.75" customHeight="1">
      <c r="N682" s="47" t="s">
        <v>177</v>
      </c>
    </row>
    <row r="683" ht="12.75" customHeight="1">
      <c r="N683" s="47" t="s">
        <v>177</v>
      </c>
    </row>
    <row r="684" ht="12.75" customHeight="1">
      <c r="N684" s="47" t="s">
        <v>177</v>
      </c>
    </row>
    <row r="685" ht="12.75" customHeight="1">
      <c r="N685" s="47" t="s">
        <v>177</v>
      </c>
    </row>
    <row r="686" ht="12.75" customHeight="1">
      <c r="N686" s="47" t="s">
        <v>177</v>
      </c>
    </row>
    <row r="687" ht="12.75" customHeight="1">
      <c r="N687" s="47" t="s">
        <v>177</v>
      </c>
    </row>
    <row r="688" ht="12.75" customHeight="1">
      <c r="N688" s="47" t="s">
        <v>177</v>
      </c>
    </row>
    <row r="689" ht="12.75" customHeight="1">
      <c r="N689" s="47" t="s">
        <v>177</v>
      </c>
    </row>
    <row r="690" ht="12.75" customHeight="1">
      <c r="N690" s="47" t="s">
        <v>177</v>
      </c>
    </row>
    <row r="691" ht="12.75" customHeight="1">
      <c r="N691" s="47" t="s">
        <v>177</v>
      </c>
    </row>
    <row r="692" ht="12.75" customHeight="1">
      <c r="N692" s="47" t="s">
        <v>177</v>
      </c>
    </row>
    <row r="693" ht="12.75" customHeight="1">
      <c r="N693" s="47" t="s">
        <v>177</v>
      </c>
    </row>
    <row r="694" ht="12.75" customHeight="1">
      <c r="N694" s="47" t="s">
        <v>177</v>
      </c>
    </row>
    <row r="695" ht="12.75" customHeight="1">
      <c r="N695" s="47" t="s">
        <v>177</v>
      </c>
    </row>
    <row r="696" ht="12.75" customHeight="1">
      <c r="N696" s="47" t="s">
        <v>177</v>
      </c>
    </row>
    <row r="697" ht="12.75" customHeight="1">
      <c r="N697" s="47" t="s">
        <v>177</v>
      </c>
    </row>
    <row r="698" ht="12.75" customHeight="1">
      <c r="N698" s="47" t="s">
        <v>177</v>
      </c>
    </row>
    <row r="699" ht="12.75" customHeight="1">
      <c r="N699" s="47" t="s">
        <v>177</v>
      </c>
    </row>
    <row r="700" ht="12.75" customHeight="1">
      <c r="N700" s="47" t="s">
        <v>177</v>
      </c>
    </row>
    <row r="701" ht="12.75" customHeight="1">
      <c r="N701" s="47" t="s">
        <v>177</v>
      </c>
    </row>
    <row r="702" ht="12.75" customHeight="1">
      <c r="N702" s="47" t="s">
        <v>177</v>
      </c>
    </row>
    <row r="703" ht="12.75" customHeight="1">
      <c r="N703" s="47" t="s">
        <v>177</v>
      </c>
    </row>
    <row r="704" ht="12.75" customHeight="1">
      <c r="N704" s="47" t="s">
        <v>177</v>
      </c>
    </row>
    <row r="705" ht="12.75" customHeight="1">
      <c r="N705" s="47" t="s">
        <v>177</v>
      </c>
    </row>
    <row r="706" ht="12.75" customHeight="1">
      <c r="N706" s="47" t="s">
        <v>177</v>
      </c>
    </row>
    <row r="707" ht="12.75" customHeight="1">
      <c r="N707" s="47" t="s">
        <v>177</v>
      </c>
    </row>
    <row r="708" ht="12.75" customHeight="1">
      <c r="N708" s="47" t="s">
        <v>177</v>
      </c>
    </row>
    <row r="709" ht="12.75" customHeight="1">
      <c r="N709" s="47" t="s">
        <v>177</v>
      </c>
    </row>
    <row r="710" ht="12.75" customHeight="1">
      <c r="N710" s="47" t="s">
        <v>177</v>
      </c>
    </row>
    <row r="711" ht="12.75" customHeight="1">
      <c r="N711" s="47" t="s">
        <v>177</v>
      </c>
    </row>
    <row r="712" ht="12.75" customHeight="1">
      <c r="N712" s="47" t="s">
        <v>177</v>
      </c>
    </row>
    <row r="713" ht="12.75" customHeight="1">
      <c r="N713" s="47" t="s">
        <v>177</v>
      </c>
    </row>
    <row r="714" ht="12.75" customHeight="1">
      <c r="N714" s="47" t="s">
        <v>177</v>
      </c>
    </row>
    <row r="715" ht="12.75" customHeight="1">
      <c r="N715" s="47" t="s">
        <v>177</v>
      </c>
    </row>
    <row r="716" ht="12.75" customHeight="1">
      <c r="N716" s="47" t="s">
        <v>177</v>
      </c>
    </row>
    <row r="717" ht="12.75" customHeight="1">
      <c r="N717" s="47" t="s">
        <v>177</v>
      </c>
    </row>
    <row r="718" ht="12.75" customHeight="1">
      <c r="N718" s="47" t="s">
        <v>177</v>
      </c>
    </row>
    <row r="719" ht="12.75" customHeight="1">
      <c r="N719" s="47" t="s">
        <v>177</v>
      </c>
    </row>
    <row r="720" ht="12.75" customHeight="1">
      <c r="N720" s="47" t="s">
        <v>177</v>
      </c>
    </row>
    <row r="721" ht="12.75" customHeight="1">
      <c r="N721" s="47" t="s">
        <v>177</v>
      </c>
    </row>
    <row r="722" ht="12.75" customHeight="1">
      <c r="N722" s="47" t="s">
        <v>177</v>
      </c>
    </row>
    <row r="723" ht="12.75" customHeight="1">
      <c r="N723" s="47" t="s">
        <v>177</v>
      </c>
    </row>
    <row r="724" ht="12.75" customHeight="1">
      <c r="N724" s="47" t="s">
        <v>177</v>
      </c>
    </row>
    <row r="725" ht="12.75" customHeight="1">
      <c r="N725" s="47" t="s">
        <v>177</v>
      </c>
    </row>
    <row r="726" ht="12.75" customHeight="1">
      <c r="N726" s="47" t="s">
        <v>177</v>
      </c>
    </row>
    <row r="727" ht="12.75" customHeight="1">
      <c r="N727" s="47" t="s">
        <v>177</v>
      </c>
    </row>
    <row r="728" ht="12.75" customHeight="1">
      <c r="N728" s="47" t="s">
        <v>177</v>
      </c>
    </row>
    <row r="729" ht="12.75" customHeight="1">
      <c r="N729" s="47" t="s">
        <v>177</v>
      </c>
    </row>
    <row r="730" ht="12.75" customHeight="1">
      <c r="N730" s="47" t="s">
        <v>177</v>
      </c>
    </row>
    <row r="731" ht="12.75" customHeight="1">
      <c r="N731" s="47" t="s">
        <v>177</v>
      </c>
    </row>
    <row r="732" ht="12.75" customHeight="1">
      <c r="N732" s="47" t="s">
        <v>177</v>
      </c>
    </row>
    <row r="733" ht="12.75" customHeight="1">
      <c r="N733" s="47" t="s">
        <v>177</v>
      </c>
    </row>
    <row r="734" ht="12.75" customHeight="1">
      <c r="N734" s="47" t="s">
        <v>177</v>
      </c>
    </row>
    <row r="735" ht="12.75" customHeight="1">
      <c r="N735" s="47" t="s">
        <v>177</v>
      </c>
    </row>
    <row r="736" ht="12.75" customHeight="1">
      <c r="N736" s="47" t="s">
        <v>177</v>
      </c>
    </row>
    <row r="737" ht="12.75" customHeight="1">
      <c r="N737" s="47" t="s">
        <v>177</v>
      </c>
    </row>
    <row r="738" ht="12.75" customHeight="1">
      <c r="N738" s="47" t="s">
        <v>177</v>
      </c>
    </row>
    <row r="739" ht="12.75" customHeight="1">
      <c r="N739" s="47" t="s">
        <v>177</v>
      </c>
    </row>
    <row r="740" ht="12.75" customHeight="1">
      <c r="N740" s="47" t="s">
        <v>177</v>
      </c>
    </row>
    <row r="741" ht="12.75" customHeight="1">
      <c r="N741" s="47" t="s">
        <v>177</v>
      </c>
    </row>
    <row r="742" ht="12.75" customHeight="1">
      <c r="N742" s="47" t="s">
        <v>177</v>
      </c>
    </row>
    <row r="743" ht="12.75" customHeight="1">
      <c r="N743" s="47" t="s">
        <v>177</v>
      </c>
    </row>
    <row r="744" ht="12.75" customHeight="1">
      <c r="N744" s="47" t="s">
        <v>177</v>
      </c>
    </row>
    <row r="745" ht="12.75" customHeight="1">
      <c r="N745" s="47" t="s">
        <v>177</v>
      </c>
    </row>
    <row r="746" ht="12.75" customHeight="1">
      <c r="N746" s="47" t="s">
        <v>177</v>
      </c>
    </row>
    <row r="747" ht="12.75" customHeight="1">
      <c r="N747" s="47" t="s">
        <v>177</v>
      </c>
    </row>
    <row r="748" ht="12.75" customHeight="1">
      <c r="N748" s="47" t="s">
        <v>177</v>
      </c>
    </row>
    <row r="749" ht="12.75" customHeight="1">
      <c r="N749" s="47" t="s">
        <v>177</v>
      </c>
    </row>
    <row r="750" ht="12.75" customHeight="1">
      <c r="N750" s="47" t="s">
        <v>177</v>
      </c>
    </row>
    <row r="751" ht="12.75" customHeight="1">
      <c r="N751" s="47" t="s">
        <v>177</v>
      </c>
    </row>
    <row r="752" ht="12.75" customHeight="1">
      <c r="N752" s="47" t="s">
        <v>177</v>
      </c>
    </row>
    <row r="753" ht="12.75" customHeight="1">
      <c r="N753" s="47" t="s">
        <v>177</v>
      </c>
    </row>
    <row r="754" ht="12.75" customHeight="1">
      <c r="N754" s="47" t="s">
        <v>177</v>
      </c>
    </row>
    <row r="755" ht="12.75" customHeight="1">
      <c r="N755" s="47" t="s">
        <v>177</v>
      </c>
    </row>
    <row r="756" ht="12.75" customHeight="1">
      <c r="N756" s="47" t="s">
        <v>177</v>
      </c>
    </row>
    <row r="757" ht="12.75" customHeight="1">
      <c r="N757" s="47" t="s">
        <v>177</v>
      </c>
    </row>
    <row r="758" ht="12.75" customHeight="1">
      <c r="N758" s="47" t="s">
        <v>177</v>
      </c>
    </row>
    <row r="759" ht="12.75" customHeight="1">
      <c r="N759" s="47" t="s">
        <v>177</v>
      </c>
    </row>
    <row r="760" ht="12.75" customHeight="1">
      <c r="N760" s="47" t="s">
        <v>177</v>
      </c>
    </row>
    <row r="761" ht="12.75" customHeight="1">
      <c r="N761" s="47" t="s">
        <v>177</v>
      </c>
    </row>
    <row r="762" ht="12.75" customHeight="1">
      <c r="N762" s="47" t="s">
        <v>177</v>
      </c>
    </row>
    <row r="763" ht="12.75" customHeight="1">
      <c r="N763" s="47" t="s">
        <v>177</v>
      </c>
    </row>
    <row r="764" ht="12.75" customHeight="1">
      <c r="N764" s="47" t="s">
        <v>177</v>
      </c>
    </row>
    <row r="765" ht="12.75" customHeight="1">
      <c r="N765" s="47" t="s">
        <v>177</v>
      </c>
    </row>
    <row r="766" ht="12.75" customHeight="1">
      <c r="N766" s="47" t="s">
        <v>177</v>
      </c>
    </row>
    <row r="767" ht="12.75" customHeight="1">
      <c r="N767" s="47" t="s">
        <v>177</v>
      </c>
    </row>
    <row r="768" ht="12.75" customHeight="1">
      <c r="N768" s="47" t="s">
        <v>177</v>
      </c>
    </row>
    <row r="769" ht="12.75" customHeight="1">
      <c r="N769" s="47" t="s">
        <v>177</v>
      </c>
    </row>
    <row r="770" ht="12.75" customHeight="1">
      <c r="N770" s="47" t="s">
        <v>177</v>
      </c>
    </row>
    <row r="771" ht="12.75" customHeight="1">
      <c r="N771" s="47" t="s">
        <v>177</v>
      </c>
    </row>
    <row r="772" ht="12.75" customHeight="1">
      <c r="N772" s="47" t="s">
        <v>177</v>
      </c>
    </row>
    <row r="773" ht="12.75" customHeight="1">
      <c r="N773" s="47" t="s">
        <v>177</v>
      </c>
    </row>
    <row r="774" ht="12.75" customHeight="1">
      <c r="N774" s="47" t="s">
        <v>177</v>
      </c>
    </row>
    <row r="775" ht="12.75" customHeight="1">
      <c r="N775" s="47" t="s">
        <v>177</v>
      </c>
    </row>
    <row r="776" ht="12.75" customHeight="1">
      <c r="N776" s="47" t="s">
        <v>177</v>
      </c>
    </row>
    <row r="777" ht="12.75" customHeight="1">
      <c r="N777" s="47" t="s">
        <v>177</v>
      </c>
    </row>
    <row r="778" ht="12.75" customHeight="1">
      <c r="N778" s="47" t="s">
        <v>177</v>
      </c>
    </row>
    <row r="779" ht="12.75" customHeight="1">
      <c r="N779" s="47" t="s">
        <v>177</v>
      </c>
    </row>
    <row r="780" ht="12.75" customHeight="1">
      <c r="N780" s="47" t="s">
        <v>177</v>
      </c>
    </row>
    <row r="781" ht="12.75" customHeight="1">
      <c r="N781" s="47" t="s">
        <v>177</v>
      </c>
    </row>
    <row r="782" ht="12.75" customHeight="1">
      <c r="N782" s="47" t="s">
        <v>177</v>
      </c>
    </row>
    <row r="783" ht="12.75" customHeight="1">
      <c r="N783" s="47" t="s">
        <v>177</v>
      </c>
    </row>
    <row r="784" ht="12.75" customHeight="1">
      <c r="N784" s="47" t="s">
        <v>177</v>
      </c>
    </row>
    <row r="785" ht="12.75" customHeight="1">
      <c r="N785" s="47" t="s">
        <v>177</v>
      </c>
    </row>
    <row r="786" ht="12.75" customHeight="1">
      <c r="N786" s="47" t="s">
        <v>177</v>
      </c>
    </row>
    <row r="787" ht="12.75" customHeight="1">
      <c r="N787" s="47" t="s">
        <v>177</v>
      </c>
    </row>
    <row r="788" ht="12.75" customHeight="1">
      <c r="N788" s="47" t="s">
        <v>177</v>
      </c>
    </row>
    <row r="789" ht="12.75" customHeight="1">
      <c r="N789" s="47" t="s">
        <v>177</v>
      </c>
    </row>
    <row r="790" ht="12.75" customHeight="1">
      <c r="N790" s="47" t="s">
        <v>177</v>
      </c>
    </row>
    <row r="791" ht="12.75" customHeight="1">
      <c r="N791" s="47" t="s">
        <v>177</v>
      </c>
    </row>
    <row r="792" ht="12.75" customHeight="1">
      <c r="N792" s="47" t="s">
        <v>177</v>
      </c>
    </row>
    <row r="793" ht="12.75" customHeight="1">
      <c r="N793" s="47" t="s">
        <v>177</v>
      </c>
    </row>
    <row r="794" ht="12.75" customHeight="1">
      <c r="N794" s="47" t="s">
        <v>177</v>
      </c>
    </row>
    <row r="795" ht="12.75" customHeight="1">
      <c r="N795" s="47" t="s">
        <v>177</v>
      </c>
    </row>
    <row r="796" ht="12.75" customHeight="1">
      <c r="N796" s="47" t="s">
        <v>177</v>
      </c>
    </row>
    <row r="797" ht="12.75" customHeight="1">
      <c r="N797" s="47" t="s">
        <v>177</v>
      </c>
    </row>
    <row r="798" ht="12.75" customHeight="1">
      <c r="N798" s="47" t="s">
        <v>177</v>
      </c>
    </row>
    <row r="799" ht="12.75" customHeight="1">
      <c r="N799" s="47" t="s">
        <v>177</v>
      </c>
    </row>
    <row r="800" ht="12.75" customHeight="1">
      <c r="N800" s="47" t="s">
        <v>177</v>
      </c>
    </row>
    <row r="801" ht="12.75" customHeight="1">
      <c r="N801" s="47" t="s">
        <v>177</v>
      </c>
    </row>
    <row r="802" ht="12.75" customHeight="1">
      <c r="N802" s="47" t="s">
        <v>177</v>
      </c>
    </row>
    <row r="803" ht="12.75" customHeight="1">
      <c r="N803" s="47" t="s">
        <v>177</v>
      </c>
    </row>
    <row r="804" ht="12.75" customHeight="1">
      <c r="N804" s="47" t="s">
        <v>177</v>
      </c>
    </row>
    <row r="805" ht="12.75" customHeight="1">
      <c r="N805" s="47" t="s">
        <v>177</v>
      </c>
    </row>
    <row r="806" ht="12.75" customHeight="1">
      <c r="N806" s="47" t="s">
        <v>177</v>
      </c>
    </row>
    <row r="807" ht="12.75" customHeight="1">
      <c r="N807" s="47" t="s">
        <v>177</v>
      </c>
    </row>
    <row r="808" ht="12.75" customHeight="1">
      <c r="N808" s="47" t="s">
        <v>177</v>
      </c>
    </row>
    <row r="809" ht="12.75" customHeight="1">
      <c r="N809" s="47" t="s">
        <v>177</v>
      </c>
    </row>
    <row r="810" ht="12.75" customHeight="1">
      <c r="N810" s="47" t="s">
        <v>177</v>
      </c>
    </row>
    <row r="811" ht="12.75" customHeight="1">
      <c r="N811" s="47" t="s">
        <v>177</v>
      </c>
    </row>
    <row r="812" ht="12.75" customHeight="1">
      <c r="N812" s="47" t="s">
        <v>177</v>
      </c>
    </row>
    <row r="813" ht="12.75" customHeight="1">
      <c r="N813" s="47" t="s">
        <v>177</v>
      </c>
    </row>
    <row r="814" ht="12.75" customHeight="1">
      <c r="N814" s="47" t="s">
        <v>177</v>
      </c>
    </row>
    <row r="815" ht="12.75" customHeight="1">
      <c r="N815" s="47" t="s">
        <v>177</v>
      </c>
    </row>
    <row r="816" ht="12.75" customHeight="1">
      <c r="N816" s="47" t="s">
        <v>177</v>
      </c>
    </row>
    <row r="817" ht="12.75" customHeight="1">
      <c r="N817" s="47" t="s">
        <v>177</v>
      </c>
    </row>
    <row r="818" ht="12.75" customHeight="1">
      <c r="N818" s="47" t="s">
        <v>177</v>
      </c>
    </row>
    <row r="819" ht="12.75" customHeight="1">
      <c r="N819" s="47" t="s">
        <v>177</v>
      </c>
    </row>
    <row r="820" ht="12.75" customHeight="1">
      <c r="N820" s="47" t="s">
        <v>177</v>
      </c>
    </row>
    <row r="821" ht="12.75" customHeight="1">
      <c r="N821" s="47" t="s">
        <v>177</v>
      </c>
    </row>
    <row r="822" ht="12.75" customHeight="1">
      <c r="N822" s="47" t="s">
        <v>177</v>
      </c>
    </row>
    <row r="823" ht="12.75" customHeight="1">
      <c r="N823" s="47" t="s">
        <v>177</v>
      </c>
    </row>
    <row r="824" ht="12.75" customHeight="1">
      <c r="N824" s="47" t="s">
        <v>177</v>
      </c>
    </row>
    <row r="825" ht="12.75" customHeight="1">
      <c r="N825" s="47" t="s">
        <v>177</v>
      </c>
    </row>
    <row r="826" ht="12.75" customHeight="1">
      <c r="N826" s="47" t="s">
        <v>177</v>
      </c>
    </row>
    <row r="827" ht="12.75" customHeight="1">
      <c r="N827" s="47" t="s">
        <v>177</v>
      </c>
    </row>
    <row r="828" ht="12.75" customHeight="1">
      <c r="N828" s="47" t="s">
        <v>177</v>
      </c>
    </row>
    <row r="829" ht="12.75" customHeight="1">
      <c r="N829" s="47" t="s">
        <v>177</v>
      </c>
    </row>
    <row r="830" ht="12.75" customHeight="1">
      <c r="N830" s="47" t="s">
        <v>177</v>
      </c>
    </row>
    <row r="831" ht="12.75" customHeight="1">
      <c r="N831" s="47" t="s">
        <v>177</v>
      </c>
    </row>
    <row r="832" ht="12.75" customHeight="1">
      <c r="N832" s="47" t="s">
        <v>177</v>
      </c>
    </row>
    <row r="833" ht="12.75" customHeight="1">
      <c r="N833" s="47" t="s">
        <v>177</v>
      </c>
    </row>
    <row r="834" ht="12.75" customHeight="1">
      <c r="N834" s="47" t="s">
        <v>177</v>
      </c>
    </row>
    <row r="835" ht="12.75" customHeight="1">
      <c r="N835" s="47" t="s">
        <v>177</v>
      </c>
    </row>
    <row r="836" ht="12.75" customHeight="1">
      <c r="N836" s="47" t="s">
        <v>177</v>
      </c>
    </row>
    <row r="837" ht="12.75" customHeight="1">
      <c r="N837" s="47" t="s">
        <v>177</v>
      </c>
    </row>
    <row r="838" ht="12.75" customHeight="1">
      <c r="N838" s="47" t="s">
        <v>177</v>
      </c>
    </row>
    <row r="839" ht="12.75" customHeight="1">
      <c r="N839" s="47" t="s">
        <v>177</v>
      </c>
    </row>
    <row r="840" ht="12.75" customHeight="1">
      <c r="N840" s="47" t="s">
        <v>177</v>
      </c>
    </row>
    <row r="841" ht="12.75" customHeight="1">
      <c r="N841" s="47" t="s">
        <v>177</v>
      </c>
    </row>
    <row r="842" ht="12.75" customHeight="1">
      <c r="N842" s="47" t="s">
        <v>177</v>
      </c>
    </row>
    <row r="843" ht="12.75" customHeight="1">
      <c r="N843" s="47" t="s">
        <v>177</v>
      </c>
    </row>
    <row r="844" ht="12.75" customHeight="1">
      <c r="N844" s="47" t="s">
        <v>177</v>
      </c>
    </row>
    <row r="845" ht="12.75" customHeight="1">
      <c r="N845" s="47" t="s">
        <v>177</v>
      </c>
    </row>
    <row r="846" ht="12.75" customHeight="1">
      <c r="N846" s="47" t="s">
        <v>177</v>
      </c>
    </row>
    <row r="847" ht="12.75" customHeight="1">
      <c r="N847" s="47" t="s">
        <v>177</v>
      </c>
    </row>
    <row r="848" ht="12.75" customHeight="1">
      <c r="N848" s="47" t="s">
        <v>177</v>
      </c>
    </row>
    <row r="849" ht="12.75" customHeight="1">
      <c r="N849" s="47" t="s">
        <v>177</v>
      </c>
    </row>
    <row r="850" ht="12.75" customHeight="1">
      <c r="N850" s="47" t="s">
        <v>177</v>
      </c>
    </row>
    <row r="851" ht="12.75" customHeight="1">
      <c r="N851" s="47" t="s">
        <v>177</v>
      </c>
    </row>
    <row r="852" ht="12.75" customHeight="1">
      <c r="N852" s="47" t="s">
        <v>177</v>
      </c>
    </row>
    <row r="853" ht="12.75" customHeight="1">
      <c r="N853" s="47" t="s">
        <v>177</v>
      </c>
    </row>
    <row r="854" ht="12.75" customHeight="1">
      <c r="N854" s="47" t="s">
        <v>177</v>
      </c>
    </row>
    <row r="855" ht="12.75" customHeight="1">
      <c r="N855" s="47" t="s">
        <v>177</v>
      </c>
    </row>
    <row r="856" ht="12.75" customHeight="1">
      <c r="N856" s="47" t="s">
        <v>177</v>
      </c>
    </row>
    <row r="857" ht="12.75" customHeight="1">
      <c r="N857" s="47" t="s">
        <v>177</v>
      </c>
    </row>
    <row r="858" ht="12.75" customHeight="1">
      <c r="N858" s="47" t="s">
        <v>177</v>
      </c>
    </row>
    <row r="859" ht="12.75" customHeight="1">
      <c r="N859" s="47" t="s">
        <v>177</v>
      </c>
    </row>
    <row r="860" ht="12.75" customHeight="1">
      <c r="N860" s="47" t="s">
        <v>177</v>
      </c>
    </row>
    <row r="861" ht="12.75" customHeight="1">
      <c r="N861" s="47" t="s">
        <v>177</v>
      </c>
    </row>
    <row r="862" ht="12.75" customHeight="1">
      <c r="N862" s="47" t="s">
        <v>177</v>
      </c>
    </row>
    <row r="863" ht="12.75" customHeight="1">
      <c r="N863" s="47" t="s">
        <v>177</v>
      </c>
    </row>
    <row r="864" ht="12.75" customHeight="1">
      <c r="N864" s="47" t="s">
        <v>177</v>
      </c>
    </row>
    <row r="865" ht="12.75" customHeight="1">
      <c r="N865" s="47" t="s">
        <v>177</v>
      </c>
    </row>
    <row r="866" ht="12.75" customHeight="1">
      <c r="N866" s="47" t="s">
        <v>177</v>
      </c>
    </row>
    <row r="867" ht="12.75" customHeight="1">
      <c r="N867" s="47" t="s">
        <v>177</v>
      </c>
    </row>
    <row r="868" ht="12.75" customHeight="1">
      <c r="N868" s="47" t="s">
        <v>177</v>
      </c>
    </row>
    <row r="869" ht="12.75" customHeight="1">
      <c r="N869" s="47" t="s">
        <v>177</v>
      </c>
    </row>
    <row r="870" ht="12.75" customHeight="1">
      <c r="N870" s="47" t="s">
        <v>177</v>
      </c>
    </row>
    <row r="871" ht="12.75" customHeight="1">
      <c r="N871" s="47" t="s">
        <v>177</v>
      </c>
    </row>
    <row r="872" ht="12.75" customHeight="1">
      <c r="N872" s="47" t="s">
        <v>177</v>
      </c>
    </row>
    <row r="873" ht="12.75" customHeight="1">
      <c r="N873" s="47" t="s">
        <v>177</v>
      </c>
    </row>
    <row r="874" ht="12.75" customHeight="1">
      <c r="N874" s="47" t="s">
        <v>177</v>
      </c>
    </row>
    <row r="875" ht="12.75" customHeight="1">
      <c r="N875" s="47" t="s">
        <v>177</v>
      </c>
    </row>
    <row r="876" ht="12.75" customHeight="1">
      <c r="N876" s="47" t="s">
        <v>177</v>
      </c>
    </row>
    <row r="877" ht="12.75" customHeight="1">
      <c r="N877" s="47" t="s">
        <v>177</v>
      </c>
    </row>
    <row r="878" ht="12.75" customHeight="1">
      <c r="N878" s="47" t="s">
        <v>177</v>
      </c>
    </row>
    <row r="879" ht="12.75" customHeight="1">
      <c r="N879" s="47" t="s">
        <v>177</v>
      </c>
    </row>
    <row r="880" ht="12.75" customHeight="1">
      <c r="N880" s="47" t="s">
        <v>177</v>
      </c>
    </row>
    <row r="881" ht="12.75" customHeight="1">
      <c r="N881" s="47" t="s">
        <v>177</v>
      </c>
    </row>
    <row r="882" ht="12.75" customHeight="1">
      <c r="N882" s="47" t="s">
        <v>177</v>
      </c>
    </row>
    <row r="883" ht="12.75" customHeight="1">
      <c r="N883" s="47" t="s">
        <v>177</v>
      </c>
    </row>
    <row r="884" ht="12.75" customHeight="1">
      <c r="N884" s="47" t="s">
        <v>177</v>
      </c>
    </row>
    <row r="885" ht="12.75" customHeight="1">
      <c r="N885" s="47" t="s">
        <v>177</v>
      </c>
    </row>
    <row r="886" ht="12.75" customHeight="1">
      <c r="N886" s="47" t="s">
        <v>177</v>
      </c>
    </row>
    <row r="887" ht="12.75" customHeight="1">
      <c r="N887" s="47" t="s">
        <v>177</v>
      </c>
    </row>
    <row r="888" ht="12.75" customHeight="1">
      <c r="N888" s="47" t="s">
        <v>177</v>
      </c>
    </row>
    <row r="889" ht="12.75" customHeight="1">
      <c r="N889" s="47" t="s">
        <v>177</v>
      </c>
    </row>
    <row r="890" ht="12.75" customHeight="1">
      <c r="N890" s="47" t="s">
        <v>177</v>
      </c>
    </row>
    <row r="891" ht="12.75" customHeight="1">
      <c r="N891" s="47" t="s">
        <v>177</v>
      </c>
    </row>
    <row r="892" ht="12.75" customHeight="1">
      <c r="N892" s="47" t="s">
        <v>177</v>
      </c>
    </row>
    <row r="893" ht="12.75" customHeight="1">
      <c r="N893" s="47" t="s">
        <v>177</v>
      </c>
    </row>
    <row r="894" ht="12.75" customHeight="1">
      <c r="N894" s="47" t="s">
        <v>177</v>
      </c>
    </row>
    <row r="895" ht="12.75" customHeight="1">
      <c r="N895" s="47" t="s">
        <v>177</v>
      </c>
    </row>
    <row r="896" ht="12.75" customHeight="1">
      <c r="N896" s="47" t="s">
        <v>177</v>
      </c>
    </row>
    <row r="897" ht="12.75" customHeight="1">
      <c r="N897" s="47" t="s">
        <v>177</v>
      </c>
    </row>
    <row r="898" ht="12.75" customHeight="1">
      <c r="N898" s="47" t="s">
        <v>177</v>
      </c>
    </row>
    <row r="899" ht="12.75" customHeight="1">
      <c r="N899" s="47" t="s">
        <v>177</v>
      </c>
    </row>
    <row r="900" ht="12.75" customHeight="1">
      <c r="N900" s="47" t="s">
        <v>177</v>
      </c>
    </row>
    <row r="901" ht="12.75" customHeight="1">
      <c r="N901" s="47" t="s">
        <v>177</v>
      </c>
    </row>
    <row r="902" ht="12.75" customHeight="1">
      <c r="N902" s="47" t="s">
        <v>177</v>
      </c>
    </row>
    <row r="903" ht="12.75" customHeight="1">
      <c r="N903" s="47" t="s">
        <v>177</v>
      </c>
    </row>
    <row r="904" ht="12.75" customHeight="1">
      <c r="N904" s="47" t="s">
        <v>177</v>
      </c>
    </row>
    <row r="905" ht="12.75" customHeight="1">
      <c r="N905" s="47" t="s">
        <v>177</v>
      </c>
    </row>
    <row r="906" ht="12.75" customHeight="1">
      <c r="N906" s="47" t="s">
        <v>177</v>
      </c>
    </row>
    <row r="907" ht="12.75" customHeight="1">
      <c r="N907" s="47" t="s">
        <v>177</v>
      </c>
    </row>
    <row r="908" ht="12.75" customHeight="1">
      <c r="N908" s="47" t="s">
        <v>177</v>
      </c>
    </row>
    <row r="909" ht="12.75" customHeight="1">
      <c r="N909" s="47" t="s">
        <v>177</v>
      </c>
    </row>
    <row r="910" ht="12.75" customHeight="1">
      <c r="N910" s="47" t="s">
        <v>177</v>
      </c>
    </row>
    <row r="911" ht="12.75" customHeight="1">
      <c r="N911" s="47" t="s">
        <v>177</v>
      </c>
    </row>
    <row r="912" ht="12.75" customHeight="1">
      <c r="N912" s="47" t="s">
        <v>177</v>
      </c>
    </row>
    <row r="913" ht="12.75" customHeight="1">
      <c r="N913" s="47" t="s">
        <v>177</v>
      </c>
    </row>
    <row r="914" ht="12.75" customHeight="1">
      <c r="N914" s="47" t="s">
        <v>177</v>
      </c>
    </row>
    <row r="915" ht="12.75" customHeight="1">
      <c r="N915" s="47" t="s">
        <v>177</v>
      </c>
    </row>
    <row r="916" ht="12.75" customHeight="1">
      <c r="N916" s="47" t="s">
        <v>177</v>
      </c>
    </row>
    <row r="917" ht="12.75" customHeight="1">
      <c r="N917" s="47" t="s">
        <v>177</v>
      </c>
    </row>
    <row r="918" ht="12.75" customHeight="1">
      <c r="N918" s="47" t="s">
        <v>177</v>
      </c>
    </row>
    <row r="919" ht="12.75" customHeight="1">
      <c r="N919" s="47" t="s">
        <v>177</v>
      </c>
    </row>
    <row r="920" ht="12.75" customHeight="1">
      <c r="N920" s="47" t="s">
        <v>177</v>
      </c>
    </row>
    <row r="921" ht="12.75" customHeight="1">
      <c r="N921" s="47" t="s">
        <v>177</v>
      </c>
    </row>
    <row r="922" ht="12.75" customHeight="1">
      <c r="N922" s="47" t="s">
        <v>177</v>
      </c>
    </row>
    <row r="923" ht="12.75" customHeight="1">
      <c r="N923" s="47" t="s">
        <v>177</v>
      </c>
    </row>
    <row r="924" ht="12.75" customHeight="1">
      <c r="N924" s="47" t="s">
        <v>177</v>
      </c>
    </row>
    <row r="925" ht="12.75" customHeight="1">
      <c r="N925" s="47" t="s">
        <v>177</v>
      </c>
    </row>
    <row r="926" ht="12.75" customHeight="1">
      <c r="N926" s="47" t="s">
        <v>177</v>
      </c>
    </row>
    <row r="927" ht="12.75" customHeight="1">
      <c r="N927" s="47" t="s">
        <v>177</v>
      </c>
    </row>
    <row r="928" ht="12.75" customHeight="1">
      <c r="N928" s="47" t="s">
        <v>177</v>
      </c>
    </row>
    <row r="929" ht="12.75" customHeight="1">
      <c r="N929" s="47" t="s">
        <v>177</v>
      </c>
    </row>
    <row r="930" ht="12.75" customHeight="1">
      <c r="N930" s="47" t="s">
        <v>177</v>
      </c>
    </row>
    <row r="931" ht="12.75" customHeight="1">
      <c r="N931" s="47" t="s">
        <v>177</v>
      </c>
    </row>
    <row r="932" ht="12.75" customHeight="1">
      <c r="N932" s="47" t="s">
        <v>177</v>
      </c>
    </row>
    <row r="933" ht="12.75" customHeight="1">
      <c r="N933" s="47" t="s">
        <v>177</v>
      </c>
    </row>
    <row r="934" ht="12.75" customHeight="1">
      <c r="N934" s="47" t="s">
        <v>177</v>
      </c>
    </row>
    <row r="935" ht="12.75" customHeight="1">
      <c r="N935" s="47" t="s">
        <v>177</v>
      </c>
    </row>
    <row r="936" ht="12.75" customHeight="1">
      <c r="N936" s="47" t="s">
        <v>177</v>
      </c>
    </row>
    <row r="937" ht="12.75" customHeight="1">
      <c r="N937" s="47" t="s">
        <v>177</v>
      </c>
    </row>
    <row r="938" ht="12.75" customHeight="1">
      <c r="N938" s="47" t="s">
        <v>177</v>
      </c>
    </row>
    <row r="939" ht="12.75" customHeight="1">
      <c r="N939" s="47" t="s">
        <v>177</v>
      </c>
    </row>
    <row r="940" ht="12.75" customHeight="1">
      <c r="N940" s="47" t="s">
        <v>177</v>
      </c>
    </row>
    <row r="941" ht="12.75" customHeight="1">
      <c r="N941" s="47" t="s">
        <v>177</v>
      </c>
    </row>
    <row r="942" ht="12.75" customHeight="1">
      <c r="N942" s="47" t="s">
        <v>177</v>
      </c>
    </row>
    <row r="943" ht="12.75" customHeight="1">
      <c r="N943" s="47" t="s">
        <v>177</v>
      </c>
    </row>
    <row r="944" ht="12.75" customHeight="1">
      <c r="N944" s="47" t="s">
        <v>177</v>
      </c>
    </row>
    <row r="945" ht="12.75" customHeight="1">
      <c r="N945" s="47" t="s">
        <v>177</v>
      </c>
    </row>
    <row r="946" ht="12.75" customHeight="1">
      <c r="N946" s="47" t="s">
        <v>177</v>
      </c>
    </row>
    <row r="947" ht="12.75" customHeight="1">
      <c r="N947" s="47" t="s">
        <v>177</v>
      </c>
    </row>
    <row r="948" ht="12.75" customHeight="1">
      <c r="N948" s="47" t="s">
        <v>177</v>
      </c>
    </row>
    <row r="949" ht="12.75" customHeight="1">
      <c r="N949" s="47" t="s">
        <v>177</v>
      </c>
    </row>
    <row r="950" ht="12.75" customHeight="1">
      <c r="N950" s="47" t="s">
        <v>177</v>
      </c>
    </row>
    <row r="951" ht="12.75" customHeight="1">
      <c r="N951" s="47" t="s">
        <v>177</v>
      </c>
    </row>
    <row r="952" ht="12.75" customHeight="1">
      <c r="N952" s="47" t="s">
        <v>177</v>
      </c>
    </row>
    <row r="953" ht="12.75" customHeight="1">
      <c r="N953" s="47" t="s">
        <v>177</v>
      </c>
    </row>
    <row r="954" ht="12.75" customHeight="1">
      <c r="N954" s="47" t="s">
        <v>177</v>
      </c>
    </row>
    <row r="955" ht="12.75" customHeight="1">
      <c r="N955" s="47" t="s">
        <v>177</v>
      </c>
    </row>
    <row r="956" ht="12.75" customHeight="1">
      <c r="N956" s="47" t="s">
        <v>177</v>
      </c>
    </row>
    <row r="957" ht="12.75" customHeight="1">
      <c r="N957" s="47" t="s">
        <v>177</v>
      </c>
    </row>
    <row r="958" ht="12.75" customHeight="1">
      <c r="N958" s="47" t="s">
        <v>177</v>
      </c>
    </row>
    <row r="959" ht="12.75" customHeight="1">
      <c r="N959" s="47" t="s">
        <v>177</v>
      </c>
    </row>
    <row r="960" ht="12.75" customHeight="1">
      <c r="N960" s="47" t="s">
        <v>177</v>
      </c>
    </row>
    <row r="961" ht="12.75" customHeight="1">
      <c r="N961" s="47" t="s">
        <v>177</v>
      </c>
    </row>
    <row r="962" ht="12.75" customHeight="1">
      <c r="N962" s="47" t="s">
        <v>177</v>
      </c>
    </row>
    <row r="963" ht="12.75" customHeight="1">
      <c r="N963" s="47" t="s">
        <v>177</v>
      </c>
    </row>
    <row r="964" ht="12.75" customHeight="1">
      <c r="N964" s="47" t="s">
        <v>177</v>
      </c>
    </row>
    <row r="965" ht="12.75" customHeight="1">
      <c r="N965" s="47" t="s">
        <v>177</v>
      </c>
    </row>
    <row r="966" ht="12.75" customHeight="1">
      <c r="N966" s="47" t="s">
        <v>177</v>
      </c>
    </row>
    <row r="967" ht="12.75" customHeight="1">
      <c r="N967" s="47" t="s">
        <v>177</v>
      </c>
    </row>
    <row r="968" ht="12.75" customHeight="1">
      <c r="N968" s="47" t="s">
        <v>177</v>
      </c>
    </row>
    <row r="969" ht="12.75" customHeight="1">
      <c r="N969" s="47" t="s">
        <v>177</v>
      </c>
    </row>
    <row r="970" ht="12.75" customHeight="1">
      <c r="N970" s="47" t="s">
        <v>177</v>
      </c>
    </row>
    <row r="971" ht="12.75" customHeight="1">
      <c r="N971" s="47" t="s">
        <v>177</v>
      </c>
    </row>
    <row r="972" ht="12.75" customHeight="1">
      <c r="N972" s="47" t="s">
        <v>177</v>
      </c>
    </row>
    <row r="973" ht="12.75" customHeight="1">
      <c r="N973" s="47" t="s">
        <v>177</v>
      </c>
    </row>
    <row r="974" ht="12.75" customHeight="1">
      <c r="N974" s="47" t="s">
        <v>177</v>
      </c>
    </row>
    <row r="975" ht="12.75" customHeight="1">
      <c r="N975" s="47" t="s">
        <v>177</v>
      </c>
    </row>
    <row r="976" ht="12.75" customHeight="1">
      <c r="N976" s="47" t="s">
        <v>177</v>
      </c>
    </row>
    <row r="977" ht="12.75" customHeight="1">
      <c r="N977" s="47" t="s">
        <v>177</v>
      </c>
    </row>
    <row r="978" ht="12.75" customHeight="1">
      <c r="N978" s="47" t="s">
        <v>177</v>
      </c>
    </row>
    <row r="979" ht="12.75" customHeight="1">
      <c r="N979" s="47" t="s">
        <v>177</v>
      </c>
    </row>
    <row r="980" ht="12.75" customHeight="1">
      <c r="N980" s="47" t="s">
        <v>177</v>
      </c>
    </row>
    <row r="981" ht="12.75" customHeight="1">
      <c r="N981" s="47" t="s">
        <v>177</v>
      </c>
    </row>
    <row r="982" ht="12.75" customHeight="1">
      <c r="N982" s="47" t="s">
        <v>177</v>
      </c>
    </row>
    <row r="983" ht="12.75" customHeight="1">
      <c r="N983" s="47" t="s">
        <v>177</v>
      </c>
    </row>
    <row r="984" ht="12.75" customHeight="1">
      <c r="N984" s="47" t="s">
        <v>177</v>
      </c>
    </row>
    <row r="985" ht="12.75" customHeight="1">
      <c r="N985" s="47" t="s">
        <v>177</v>
      </c>
    </row>
    <row r="986" ht="12.75" customHeight="1">
      <c r="N986" s="47" t="s">
        <v>177</v>
      </c>
    </row>
    <row r="987" ht="12.75" customHeight="1">
      <c r="N987" s="47" t="s">
        <v>177</v>
      </c>
    </row>
    <row r="988" ht="12.75" customHeight="1">
      <c r="N988" s="47" t="s">
        <v>177</v>
      </c>
    </row>
    <row r="989" ht="12.75" customHeight="1">
      <c r="N989" s="47" t="s">
        <v>177</v>
      </c>
    </row>
    <row r="990" ht="12.75" customHeight="1">
      <c r="N990" s="47" t="s">
        <v>177</v>
      </c>
    </row>
    <row r="991" ht="12.75" customHeight="1">
      <c r="N991" s="47" t="s">
        <v>177</v>
      </c>
    </row>
    <row r="992" ht="12.75" customHeight="1">
      <c r="N992" s="47" t="s">
        <v>177</v>
      </c>
    </row>
    <row r="993" ht="12.75" customHeight="1">
      <c r="N993" s="47" t="s">
        <v>177</v>
      </c>
    </row>
    <row r="994" ht="12.75" customHeight="1">
      <c r="N994" s="47" t="s">
        <v>177</v>
      </c>
    </row>
    <row r="995" ht="12.75" customHeight="1">
      <c r="N995" s="47" t="s">
        <v>177</v>
      </c>
    </row>
    <row r="996" ht="12.75" customHeight="1">
      <c r="N996" s="47" t="s">
        <v>177</v>
      </c>
    </row>
  </sheetData>
  <mergeCells count="3">
    <mergeCell ref="C1:M1"/>
    <mergeCell ref="C2:M2"/>
    <mergeCell ref="C3:M3"/>
  </mergeCells>
  <dataValidations>
    <dataValidation type="list" allowBlank="1" sqref="O2">
      <formula1>$O$6:$O$19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178</v>
      </c>
      <c r="AK1" s="49"/>
      <c r="AL1" s="49"/>
    </row>
    <row r="2" ht="13.5" customHeight="1">
      <c r="A2" s="50" t="s">
        <v>179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женщин (отбор на Первенство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23 участников</v>
      </c>
      <c r="AH4" s="60" t="str">
        <f>'пр.взв'!G4</f>
        <v>В.к.  50  кг</v>
      </c>
      <c r="AI4" s="61"/>
      <c r="AJ4" s="49"/>
      <c r="AK4" s="49">
        <f>'пр.взв'!O3</f>
        <v>23</v>
      </c>
      <c r="AL4" s="49" t="s">
        <v>5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IFERROR(VLOOKUP(O9,'пр.взв'!$B$7:$H$34,2,0),"")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180</v>
      </c>
      <c r="B6" s="49"/>
      <c r="C6" s="49"/>
      <c r="D6" s="49"/>
      <c r="E6" s="49"/>
      <c r="F6" s="66" t="s">
        <v>181</v>
      </c>
      <c r="G6" s="49"/>
      <c r="H6" s="67"/>
      <c r="I6" s="68" t="str">
        <f>AQ6</f>
        <v> </v>
      </c>
      <c r="J6" s="69" t="str">
        <f>IFERROR(VLOOKUP(I6,'пр.взв'!$D$6:$Q$33,2,0),"")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182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IFERROR(VLOOKUP(M8,'пр.взв'!$D$6:$Q$33,2,0),"")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183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IFERROR(VLOOKUP(1,'пр.взв'!$D$6:$Q$33,2,0),"")</f>
        <v>ЕГОРОВА Елизавета</v>
      </c>
      <c r="C10" s="91" t="str">
        <f>IFERROR(VLOOKUP(A10,'пр.взв'!$D$6:$Q$33,5,0),"")</f>
        <v>МС</v>
      </c>
      <c r="D10" s="91" t="str">
        <f>IFERROR(VLOOKUP(A10,'пр.взв'!$D$6:$Q$33,8,0),"")</f>
        <v>Чувашская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IFERROR(VLOOKUP(I10,'пр.взв'!$D$6:$Q$33,2,0),"")</f>
        <v/>
      </c>
      <c r="K10" s="70"/>
      <c r="L10" s="71"/>
      <c r="M10" s="94"/>
      <c r="P10" s="77"/>
      <c r="Q10" s="81"/>
      <c r="R10" s="69" t="str">
        <f>IFERROR(VLOOKUP(Q10,'пр.взв'!$D$6:$Q$33,2,0),"")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IFERROR(VLOOKUP(AJ10,'пр.взв'!$D$6:$Q$33,2,0),"")</f>
        <v>НЕФЁДОВА Екатерина</v>
      </c>
      <c r="AH10" s="91" t="str">
        <f>IFERROR(VLOOKUP(AJ10,'пр.взв'!$D$6:$Q$33,5,0),"")</f>
        <v>МС</v>
      </c>
      <c r="AI10" s="91" t="str">
        <f>IFERROR(VLOOKUP(AJ10,'пр.взв'!$D$6:$Q$33,8,0),"")</f>
        <v>Курганская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IFERROR(VLOOKUP(M12,'пр.взв'!$D$6:$Q$33,2,0),"")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183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/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184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IFERROR(VLOOKUP(17,'пр.взв'!$D$6:$Q$33,2,0),"")</f>
        <v>ВАРЛАМОВА Кристина</v>
      </c>
      <c r="C16" s="109" t="str">
        <f>IFERROR(VLOOKUP(A16,'пр.взв'!$D$6:$Q$33,5,0),"")</f>
        <v>МС</v>
      </c>
      <c r="D16" s="109" t="str">
        <f>IFERROR(VLOOKUP(A16,'пр.взв'!$D$6:$Q$33,8,0),"")</f>
        <v>Краснодарский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IFERROR(VLOOKUP(V16,'пр.взв'!$D$6:$Q$33,2,0),"")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IFERROR(VLOOKUP(AJ16:AJ21,'пр.взв'!$D$6:$Q$33,2,0),"")</f>
        <v>АКИФЬЕВА Екатерина</v>
      </c>
      <c r="AH16" s="116" t="str">
        <f>IFERROR(VLOOKUP(AJ16,'пр.взв'!$D$6:$Q$33,5,0),"")</f>
        <v>1р</v>
      </c>
      <c r="AI16" s="116" t="str">
        <f>IFERROR(VLOOKUP(AJ16,'пр.взв'!$D$6:$Q$33,8,0),"")</f>
        <v>Самарская</v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IFERROR(VLOOKUP(J17,'пр.взв'!$D$6:$Q$33,2,0),"")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184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IFERROR(VLOOKUP(N19,'пр.взв'!$D$6:$Q$33,2,0),"")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IFERROR(VLOOKUP(J21,'пр.взв'!$D$6:$Q$33,2,0),"")</f>
        <v/>
      </c>
      <c r="L21" s="70"/>
      <c r="M21" s="71"/>
      <c r="N21" s="94"/>
      <c r="Q21" s="77"/>
      <c r="R21" s="126"/>
      <c r="S21" s="69" t="str">
        <f>IFERROR(VLOOKUP(R21,'пр.взв'!$D$6:$Q$33,2,0),"")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185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IFERROR(VLOOKUP(A22,'пр.взв'!$D$6:$Q$33,2,0),"")</f>
        <v>ГИЛЯЗОВА Сабина</v>
      </c>
      <c r="C22" s="91" t="str">
        <f>IFERROR(VLOOKUP(A22,'пр.взв'!$D$6:$Q$33,5,0),"")</f>
        <v>МС</v>
      </c>
      <c r="D22" s="91" t="str">
        <f>IFERROR(VLOOKUP(A22,'пр.взв'!$D$6:$Q$33,8,0),"")</f>
        <v>Свердловская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IFERROR(VLOOKUP(AJ22,'пр.взв'!$D$6:$Q$33,2,0),"")</f>
        <v>ПОЛЫГАЛОВА Ольга</v>
      </c>
      <c r="AH22" s="91" t="str">
        <f>IFERROR(VLOOKUP(AJ22,'пр.взв'!$D$6:$Q$33,5,0),"")</f>
        <v>КМС</v>
      </c>
      <c r="AI22" s="91" t="str">
        <f>IFERROR(VLOOKUP(AJ22,'пр.взв'!$D$6:$Q$33,8,0),"")</f>
        <v>Пермский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IFERROR(VLOOKUP(N23,'пр.взв'!$D$6:$Q$33,2,0),"")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185</v>
      </c>
      <c r="AN24" s="88" t="str">
        <f>IF(R21=N19,N23,N19)</f>
        <v> </v>
      </c>
      <c r="AO24" s="134" t="str">
        <f>IF(AND(OR(E12=I30,E24=I30),E37=G45),E50,IF(AND(OR(E12=I30,E24=I30),E50=G45),E37,IF(E12=G18,E24,E12)))</f>
        <v/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>
        <v>9.0</v>
      </c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>
        <v>10.0</v>
      </c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IFERROR(VLOOKUP(V26,'пр.взв'!$D$6:$Q$33,2,0),"")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185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IFERROR(VLOOKUP(A28,'пр.взв'!$D$6:$Q$33,2,0),"")</f>
        <v/>
      </c>
      <c r="C28" s="109" t="str">
        <f>IFERROR(VLOOKUP(A28,'пр.взв'!$D$6:$Q$33,5,0),"")</f>
        <v/>
      </c>
      <c r="D28" s="109" t="str">
        <f>IFERROR(VLOOKUP(A28,'пр.взв'!$D$6:$Q$33,8,0),"")</f>
        <v/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IFERROR(VLOOKUP(AJ28:AJ33,'пр.взв'!$D$6:$Q$33,2,0),"")</f>
        <v/>
      </c>
      <c r="AH28" s="116" t="str">
        <f>IFERROR(VLOOKUP(AJ28,'пр.взв'!$D$6:$Q$33,5,0),"")</f>
        <v/>
      </c>
      <c r="AI28" s="116" t="str">
        <f>IFERROR(VLOOKUP(AJ28,'пр.взв'!$D$6:$Q$33,8,0),"")</f>
        <v/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185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IFERROR(VLOOKUP(I31,'пр.взв'!$D$6:$Q$33,2,0),"")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IFERROR(VLOOKUP(AB31,'пр.взв'!$D$6:$Q$33,2,0),"")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IFERROR(VLOOKUP(P31,'пр.взв'!$B$7:$H$34,2,0),"")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186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IFERROR(VLOOKUP(A34,'пр.взв'!$D$6:$Q$33,2,0),"")</f>
        <v>БОРЕЦ Виктория </v>
      </c>
      <c r="C34" s="91" t="str">
        <f>IFERROR(VLOOKUP(A34,'пр.взв'!$D$6:$Q$33,5,0),"")</f>
        <v>КМС</v>
      </c>
      <c r="D34" s="91" t="str">
        <f>IFERROR(VLOOKUP(A34,'пр.взв'!$D$6:$Q$33,8,0),"")</f>
        <v>Москва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187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IFERROR(VLOOKUP(AJ34,'пр.взв'!$D$6:$Q$33,2,0),"")</f>
        <v>ЕВСЕЕВА Екатерина</v>
      </c>
      <c r="AH34" s="91" t="str">
        <f>IFERROR(VLOOKUP(AJ34,'пр.взв'!$D$6:$Q$33,5,0),"")</f>
        <v>МС</v>
      </c>
      <c r="AI34" s="91" t="str">
        <f>IFERROR(VLOOKUP(AJ34,'пр.взв'!$D$6:$Q$33,8,0),"")</f>
        <v>Свердловская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186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/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/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IFERROR(VLOOKUP(O38,'пр.взв'!$D$6:$Q$34,2,0),"")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186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IFERROR(VLOOKUP(A40,'пр.взв'!$D$6:$Q$33,2,0),"")</f>
        <v>МИХАЛЕВА Елена</v>
      </c>
      <c r="C40" s="109" t="str">
        <f>IFERROR(VLOOKUP(A40,'пр.взв'!$D$6:$Q$33,5,0),"")</f>
        <v>МС</v>
      </c>
      <c r="D40" s="109" t="str">
        <f>IFERROR(VLOOKUP(A40,'пр.взв'!$D$6:$Q$33,8,0),"")</f>
        <v>Московская</v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IFERROR(VLOOKUP(AJ40:AJ45,'пр.взв'!$D$6:$Q$33,2,0),"")</f>
        <v>КАРЕКЯН Кристина</v>
      </c>
      <c r="AH40" s="116" t="str">
        <f>IFERROR(VLOOKUP(AJ40,'пр.взв'!$D$6:$Q$33,5,0),"")</f>
        <v>МС</v>
      </c>
      <c r="AI40" s="116" t="str">
        <f>IFERROR(VLOOKUP(AJ40,'пр.взв'!$D$6:$Q$33,8,0),"")</f>
        <v>Краснодарский</v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186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188</v>
      </c>
      <c r="AN45" s="172">
        <f>IF(AND(I31=G19,E37=G43),E49,IF(AND(I31=G19,E49=G43),E37,IF(G19=E13,E25,E13)))</f>
        <v>13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IFERROR(VLOOKUP(A46,'пр.взв'!$D$6:$Q$33,2,0),"")</f>
        <v>МОЛЧАНОВА Юлия</v>
      </c>
      <c r="C46" s="91" t="str">
        <f>IFERROR(VLOOKUP(A46,'пр.взв'!$D$6:$Q$33,5,0),"")</f>
        <v>МС</v>
      </c>
      <c r="D46" s="91" t="str">
        <f>IFERROR(VLOOKUP(A46,'пр.взв'!$D$6:$Q$33,8,0),"")</f>
        <v>Нижегородская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IFERROR(VLOOKUP(AJ46,'пр.взв'!$D$6:$Q$33,2,0),"")</f>
        <v>РАХМАТУЛЛИНА Алла</v>
      </c>
      <c r="AH46" s="91" t="str">
        <f>IFERROR(VLOOKUP(AJ46,'пр.взв'!$D$6:$Q$33,5,0),"")</f>
        <v>КМС</v>
      </c>
      <c r="AI46" s="91" t="str">
        <f>IFERROR(VLOOKUP(AJ46,'пр.взв'!$D$6:$Q$33,8,0),"")</f>
        <v>Башкортостан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IFERROR(VLOOKUP(U44,'пр.взв'!$B$7:$H$34,2,0),"")</f>
        <v/>
      </c>
      <c r="P47" s="50" t="s">
        <v>189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188</v>
      </c>
      <c r="AN48" s="88">
        <f>IF(AND(I79=G67,G91=E85),E97,IF(AND(I79=G67,G91=E97),E85,IF(G67=E61,E73,E61)))</f>
        <v>15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>
        <v>13.0</v>
      </c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>
        <v>14.0</v>
      </c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IFERROR(VLOOKUP(O51,'пр.взв'!$D$6:$Q$34,2,0),"")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188</v>
      </c>
      <c r="AN51" s="88">
        <f>IF(AND(AB31=AD19,AD43=AF37),AF49,IF(AND(AB31=AD19,AD43=AF49),AF37,IF(AD19=AF13,AF25,AF13)))</f>
        <v>14</v>
      </c>
      <c r="AO51" s="49"/>
      <c r="AP51" s="47">
        <f>IF(E25=I31,"",IF(AND(E25&lt;&gt;I31,E25=A22),A28,A22))</f>
        <v>25</v>
      </c>
      <c r="AQ51" s="47">
        <f>IF(AF25=AB31,"",IF(AND(AF25&lt;&gt;AB31,AF25=AJ22),AJ28,AJ22))</f>
        <v>26</v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IFERROR(VLOOKUP(A52,'пр.взв'!$D$6:$Q$33,2,0),"")</f>
        <v/>
      </c>
      <c r="C52" s="109" t="str">
        <f>IFERROR(VLOOKUP(A52,'пр.взв'!$D$6:$Q$33,5,0),"")</f>
        <v/>
      </c>
      <c r="D52" s="109" t="str">
        <f>IFERROR(VLOOKUP(A52,'пр.взв'!$D$6:$Q$33,8,0),"")</f>
        <v/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IFERROR(VLOOKUP(AJ52:AJ57,'пр.взв'!$D$6:$Q$33,2,0),"")</f>
        <v/>
      </c>
      <c r="AH52" s="116" t="str">
        <f>IFERROR(VLOOKUP(AJ52,'пр.взв'!$D$6:$Q$33,5,0),"")</f>
        <v/>
      </c>
      <c r="AI52" s="116" t="str">
        <f>IFERROR(VLOOKUP(AJ52,'пр.взв'!$D$6:$Q$33,8,0),"")</f>
        <v/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188</v>
      </c>
      <c r="AN54" s="88">
        <f>IF(AND(AB79=AD67,AD91=AF85),AF97,IF(AND(AB79=AD67,AD91=AF97),AF85,IF(AD67=AF61,AF73,AF61)))</f>
        <v>12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IFERROR(VLOOKUP(K55,'пр.взв'!$D$6:$Q$33,2,0),"")</f>
        <v/>
      </c>
      <c r="M55" s="70"/>
      <c r="N55" s="71"/>
      <c r="P55" s="185"/>
      <c r="U55" s="186"/>
      <c r="V55" s="176"/>
      <c r="W55" s="189" t="str">
        <f>IFERROR(VLOOKUP(Z55,'пр.взв'!$D$6:$Q$34,2,0),"")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190</v>
      </c>
      <c r="AN57" s="88">
        <f>AP75</f>
        <v>25</v>
      </c>
      <c r="AO57" s="49"/>
      <c r="AP57" s="140">
        <f>IF(E49=I31,"",IF(AND(E49&lt;&gt;I31,E49=A46),A52,A46))</f>
        <v>29</v>
      </c>
      <c r="AQ57" s="140">
        <f t="shared" ref="AQ57:AR57" si="3">IF(AF49=AB31,"",IF(AND(AF49&lt;&gt;AB31,AF49=AJ46),AJ52,AJ46))</f>
        <v>30</v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IFERROR(VLOOKUP(A58,'пр.взв'!$D$6:$Q$33,2,0),"")</f>
        <v>ЕМЕЛЮКОВА Софья</v>
      </c>
      <c r="C58" s="91" t="str">
        <f>IFERROR(VLOOKUP(A58,'пр.взв'!$D$6:$Q$33,5,0),"")</f>
        <v>МС</v>
      </c>
      <c r="D58" s="91" t="str">
        <f>IFERROR(VLOOKUP(A58,'пр.взв'!$D$6:$Q$33,8,0),"")</f>
        <v>Чувашская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191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IFERROR(VLOOKUP(AJ58,'пр.взв'!$D$6:$Q$33,2,0),"")</f>
        <v>БЛИНОВА Ксения</v>
      </c>
      <c r="AH58" s="91" t="str">
        <f>IFERROR(VLOOKUP(AJ58,'пр.взв'!$D$6:$Q$33,5,0),"")</f>
        <v>МС</v>
      </c>
      <c r="AI58" s="91" t="str">
        <f>IFERROR(VLOOKUP(AJ58,'пр.взв'!$D$6:$Q$33,8,0),"")</f>
        <v>Новосибирская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186</v>
      </c>
      <c r="AN60" s="88">
        <f>AQ75</f>
        <v>26</v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/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/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IFERROR(VLOOKUP(O62,'пр.взв'!$D$6:$Q$34,2,0),"")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186</v>
      </c>
      <c r="AN63" s="88">
        <f>AP84</f>
        <v>27</v>
      </c>
      <c r="AO63" s="49"/>
      <c r="AP63" s="47">
        <f>IF(I79=E73,"",IF(E73=A70,A76,A70))</f>
        <v>27</v>
      </c>
      <c r="AQ63" s="47">
        <f t="shared" ref="AQ63:AR63" si="5">IF(AF73=AB$79,"",IF(AND(AF73&lt;&gt;AB$79,AF73=AJ70),AJ76,AJ70))</f>
        <v>28</v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IFERROR(VLOOKUP(A64,'пр.взв'!$D$6:$Q$33,2,0),"")</f>
        <v>АБДУЛЛИНА Елена</v>
      </c>
      <c r="C64" s="109" t="str">
        <f>IFERROR(VLOOKUP(A64,'пр.взв'!$D$6:$Q$33,5,0),"")</f>
        <v>МС</v>
      </c>
      <c r="D64" s="109" t="str">
        <f>IFERROR(VLOOKUP(A64,'пр.взв'!$D$6:$Q$33,8,0),"")</f>
        <v>Башкортостан</v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IFERROR(VLOOKUP(AJ64:AJ69,'пр.взв'!$D$6:$Q$33,2,0),"")</f>
        <v>ФЕДОРОВА Татьяна</v>
      </c>
      <c r="AH64" s="116" t="str">
        <f>IFERROR(VLOOKUP(AJ64,'пр.взв'!$D$6:$Q$33,5,0),"")</f>
        <v>МС</v>
      </c>
      <c r="AI64" s="116" t="str">
        <f>IFERROR(VLOOKUP(AJ64,'пр.взв'!$D$6:$Q$33,8,0),"")</f>
        <v>Чувашская</v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186</v>
      </c>
      <c r="AN66" s="88">
        <f>AQ84</f>
        <v>28</v>
      </c>
      <c r="AO66" s="49"/>
      <c r="AP66" s="47" t="str">
        <f>IF(I79=E85,"",IF(E85=A82,A88,A82))</f>
        <v/>
      </c>
      <c r="AQ66" s="47">
        <f t="shared" ref="AQ66:AR66" si="6">IF(AF85=AB$79,"",IF(AND(AF85&lt;&gt;AB$79,AF85=AJ82),AJ88,AJ82))</f>
        <v>24</v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191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186</v>
      </c>
      <c r="AN69" s="88" t="str">
        <f>AP78</f>
        <v/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89">
        <v>11.0</v>
      </c>
      <c r="B70" s="90" t="str">
        <f>IFERROR(VLOOKUP(A70,'пр.взв'!$D$6:$Q$33,2,0),"")</f>
        <v>МОЛЧАНОВА Мария</v>
      </c>
      <c r="C70" s="91" t="str">
        <f>IFERROR(VLOOKUP(A70,'пр.взв'!$D$6:$Q$33,5,0),"")</f>
        <v>ЗМС</v>
      </c>
      <c r="D70" s="91" t="str">
        <f>IFERROR(VLOOKUP(A70,'пр.взв'!$D$6:$Q$33,8,0),"")</f>
        <v>Пермский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IFERROR(VLOOKUP(AJ70,'пр.взв'!$D$6:$Q$33,2,0),"")</f>
        <v>ГОРЕЛИКОВА Анна</v>
      </c>
      <c r="AH70" s="91" t="str">
        <f>IFERROR(VLOOKUP(AJ70,'пр.взв'!$D$6:$Q$33,5,0),"")</f>
        <v>МСМК</v>
      </c>
      <c r="AI70" s="91" t="str">
        <f>IFERROR(VLOOKUP(AJ70,'пр.взв'!$D$6:$Q$33,8,0),"")</f>
        <v>Краснодарский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186</v>
      </c>
      <c r="AN72" s="88" t="str">
        <f>AQ78</f>
        <v/>
      </c>
      <c r="AO72" s="49"/>
      <c r="AP72" s="207" t="s">
        <v>192</v>
      </c>
    </row>
    <row r="73" ht="4.5" customHeight="1">
      <c r="A73" s="98"/>
      <c r="B73" s="63"/>
      <c r="C73" s="63"/>
      <c r="D73" s="63"/>
      <c r="E73" s="135">
        <v>11.0</v>
      </c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IFERROR(VLOOKUP(O73,'пр.взв'!$D$6:$Q$34,2,0),"")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>
        <v>12.0</v>
      </c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186</v>
      </c>
      <c r="AN75" s="88" t="str">
        <f>AP87</f>
        <v/>
      </c>
      <c r="AO75" s="49"/>
      <c r="AP75" s="47">
        <f t="shared" ref="AP75:AQ75" si="7">IF(AP48="",AP51,AP48)</f>
        <v>25</v>
      </c>
      <c r="AQ75" s="47">
        <f t="shared" si="7"/>
        <v>26</v>
      </c>
    </row>
    <row r="76" ht="4.5" customHeight="1">
      <c r="A76" s="107">
        <v>27.0</v>
      </c>
      <c r="B76" s="108" t="str">
        <f>IFERROR(VLOOKUP(A76,'пр.взв'!$D$6:$Q$33,2,0),"")</f>
        <v/>
      </c>
      <c r="C76" s="109" t="str">
        <f>IFERROR(VLOOKUP(A76,'пр.взв'!$D$6:$Q$33,5,0),"")</f>
        <v/>
      </c>
      <c r="D76" s="109" t="str">
        <f>IFERROR(VLOOKUP(A76,'пр.взв'!$D$6:$Q$33,8,0),"")</f>
        <v/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IFERROR(VLOOKUP(AJ76:AJ81,'пр.взв'!$D$6:$Q$33,2,0),"")</f>
        <v/>
      </c>
      <c r="AH76" s="116" t="str">
        <f>IFERROR(VLOOKUP(AJ76,'пр.взв'!$D$6:$Q$33,5,0),"")</f>
        <v/>
      </c>
      <c r="AI76" s="116" t="str">
        <f>IFERROR(VLOOKUP(AJ76,'пр.взв'!$D$6:$Q$33,8,0),"")</f>
        <v/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190</v>
      </c>
      <c r="AN78" s="88">
        <f>AQ87</f>
        <v>24</v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IFERROR(VLOOKUP(I79,'пр.взв'!$D$6:$Q$33,2,0),"")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IFERROR(VLOOKUP(AB79,'пр.взв'!$D$6:$Q$34,2,0),"")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186</v>
      </c>
      <c r="AN81" s="88">
        <f>AP81</f>
        <v>29</v>
      </c>
      <c r="AP81" s="47">
        <f t="shared" ref="AP81:AQ81" si="9">IF(OR(AP48="",AP51="",AP54=""),AP57,AP54)</f>
        <v>29</v>
      </c>
      <c r="AQ81" s="47">
        <f t="shared" si="9"/>
        <v>30</v>
      </c>
    </row>
    <row r="82" ht="4.5" customHeight="1">
      <c r="A82" s="97">
        <v>7.0</v>
      </c>
      <c r="B82" s="90" t="str">
        <f>IFERROR(VLOOKUP(A82,'пр.взв'!$D$6:$Q$33,2,0),"")</f>
        <v>ДУДИНА Кристина</v>
      </c>
      <c r="C82" s="91" t="str">
        <f>IFERROR(VLOOKUP(A82,'пр.взв'!$D$6:$Q$33,5,0),"")</f>
        <v>МС</v>
      </c>
      <c r="D82" s="91" t="str">
        <f>IFERROR(VLOOKUP(A82,'пр.взв'!$D$6:$Q$33,8,0),"")</f>
        <v>Свердловская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IFERROR(VLOOKUP(AJ82,'пр.взв'!$D$6:$Q$33,2,0),"")</f>
        <v>КОБЕЛЕВА Оксана</v>
      </c>
      <c r="AH82" s="91" t="str">
        <f>IFERROR(VLOOKUP(AJ82,'пр.взв'!$D$6:$Q$33,5,0),"")</f>
        <v>МС</v>
      </c>
      <c r="AI82" s="91" t="str">
        <f>IFERROR(VLOOKUP(AJ82,'пр.взв'!$D$6:$Q$33,8,0),"")</f>
        <v>Свердловская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186</v>
      </c>
      <c r="AN84" s="88">
        <f>AQ81</f>
        <v>30</v>
      </c>
      <c r="AP84" s="47">
        <f t="shared" ref="AP84:AQ84" si="10">IF(AP60="",AP63,AP60)</f>
        <v>27</v>
      </c>
      <c r="AQ84" s="47">
        <f t="shared" si="10"/>
        <v>28</v>
      </c>
    </row>
    <row r="85" ht="4.5" customHeight="1">
      <c r="A85" s="63"/>
      <c r="B85" s="63"/>
      <c r="C85" s="63"/>
      <c r="D85" s="63"/>
      <c r="E85" s="103"/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>
        <v>8.0</v>
      </c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186</v>
      </c>
      <c r="AN87" s="88">
        <f>AP90</f>
        <v>31</v>
      </c>
      <c r="AP87" s="47" t="str">
        <f t="shared" ref="AP87:AQ87" si="11">IF(OR(AP60="",AP63=""),AP66,AP63)</f>
        <v/>
      </c>
      <c r="AQ87" s="47">
        <f t="shared" si="11"/>
        <v>24</v>
      </c>
    </row>
    <row r="88" ht="4.5" customHeight="1">
      <c r="A88" s="117">
        <v>23.0</v>
      </c>
      <c r="B88" s="108" t="str">
        <f>IFERROR(VLOOKUP(A88,'пр.взв'!$D$6:$Q$33,2,0),"")</f>
        <v>ДИКАЯ Валентина</v>
      </c>
      <c r="C88" s="109" t="str">
        <f>IFERROR(VLOOKUP(A88,'пр.взв'!$D$6:$Q$33,5,0),"")</f>
        <v>МС</v>
      </c>
      <c r="D88" s="109" t="str">
        <f>IFERROR(VLOOKUP(A88,'пр.взв'!$D$6:$Q$33,8,0),"")</f>
        <v>Санкт-Петербург</v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IFERROR(VLOOKUP(AJ88:AJ93,'пр.взв'!$D$6:$Q$33,2,0),"")</f>
        <v/>
      </c>
      <c r="AH88" s="116" t="str">
        <f>IFERROR(VLOOKUP(AJ88,'пр.взв'!$D$6:$Q$33,5,0),"")</f>
        <v/>
      </c>
      <c r="AI88" s="116" t="str">
        <f>IFERROR(VLOOKUP(AJ88,'пр.взв'!$D$6:$Q$33,8,0),"")</f>
        <v/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IFERROR(VLOOKUP(N89,'пр.взв'!$D$6:$Q$33,2,0),"")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186</v>
      </c>
      <c r="AN90" s="88">
        <f>AQ90</f>
        <v>32</v>
      </c>
      <c r="AP90" s="47">
        <f t="shared" ref="AP90:AQ90" si="12">IF(OR(AP60="",AP63="",AP66=""),AP69,AP66)</f>
        <v>31</v>
      </c>
      <c r="AQ90" s="47">
        <f t="shared" si="12"/>
        <v>32</v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IFERROR(VLOOKUP(J91,'пр.взв'!$D$6:$Q$33,2,0),"")</f>
        <v/>
      </c>
      <c r="L91" s="70"/>
      <c r="M91" s="71"/>
      <c r="N91" s="94"/>
      <c r="Q91" s="77"/>
      <c r="R91" s="81"/>
      <c r="S91" s="119" t="str">
        <f>IFERROR(VLOOKUP(R91,'пр.взв'!$D$6:$Q$33,2,0),"")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IFERROR(VLOOKUP(N93,'пр.взв'!$D$6:$Q$33,2,0),"")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186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IFERROR(VLOOKUP(A94,'пр.взв'!$D$6:$Q$33,2,0),"")</f>
        <v>МИРОНОВА Кристина</v>
      </c>
      <c r="C94" s="91" t="str">
        <f>IFERROR(VLOOKUP(A94,'пр.взв'!$D$6:$Q$33,5,0),"")</f>
        <v>КМС</v>
      </c>
      <c r="D94" s="91" t="str">
        <f>IFERROR(VLOOKUP(A94,'пр.взв'!$D$6:$Q$33,8,0),"")</f>
        <v>Новосибирская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IFERROR(VLOOKUP(AJ94,'пр.взв'!$D$6:$Q$33,2,0),"")</f>
        <v>СЕРГЕЕВА Алина</v>
      </c>
      <c r="AH94" s="91" t="str">
        <f>IFERROR(VLOOKUP(AJ94,'пр.взв'!$D$6:$Q$33,5,0),"")</f>
        <v>КМС</v>
      </c>
      <c r="AI94" s="91" t="str">
        <f>IFERROR(VLOOKUP(AJ94,'пр.взв'!$D$6:$Q$33,8,0),"")</f>
        <v>Тюменская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IFERROR(VLOOKUP(J95,'пр.взв'!$D$6:$Q$33,2,0),"")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186</v>
      </c>
      <c r="AN96" s="88" t="str">
        <f>AP108</f>
        <v/>
      </c>
    </row>
    <row r="97" ht="4.5" customHeight="1">
      <c r="A97" s="63"/>
      <c r="B97" s="63"/>
      <c r="C97" s="63"/>
      <c r="D97" s="63"/>
      <c r="E97" s="135">
        <v>15.0</v>
      </c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IFERROR(VLOOKUP(V97,'пр.взв'!$D$6:$Q$34,2,0),"")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>
        <v>16.0</v>
      </c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IFERROR(VLOOKUP(A100,'пр.взв'!$D$6:$Q$33,2,0),"")</f>
        <v/>
      </c>
      <c r="C100" s="109" t="str">
        <f>IFERROR(VLOOKUP(A100,'пр.взв'!$D$6:$Q$33,5,0),"")</f>
        <v/>
      </c>
      <c r="D100" s="109" t="str">
        <f>IFERROR(VLOOKUP(A100,'пр.взв'!$D$6:$Q$33,8,0),"")</f>
        <v/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IFERROR(VLOOKUP(M100,'пр.взв'!$D$6:$Q$33,2,0),"")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IFERROR(VLOOKUP(AJ100:AJ105,'пр.взв'!$D$6:$Q$34,2,0),"")</f>
        <v/>
      </c>
      <c r="AH100" s="116" t="str">
        <f>IFERROR(VLOOKUP(AJ100,'пр.взв'!$D$6:$Q$34,5,0),"")</f>
        <v/>
      </c>
      <c r="AI100" s="116" t="str">
        <f>IFERROR(VLOOKUP(AJ100,'пр.взв'!$D$6:$Q$34,8,0),"")</f>
        <v/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IFERROR(VLOOKUP(I102,'пр.взв'!$D$6:$Q$33,2,0),"")</f>
        <v/>
      </c>
      <c r="K102" s="70"/>
      <c r="L102" s="71"/>
      <c r="M102" s="94"/>
      <c r="P102" s="77"/>
      <c r="Q102" s="126"/>
      <c r="R102" s="119" t="str">
        <f>IFERROR(VLOOKUP(Q102,'пр.взв'!$D$6:$Q$34,2,0),"")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IFERROR(VLOOKUP(M104,'пр.взв'!$D$6:$Q$34,2,0),"")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IFERROR(VLOOKUP(I106,'пр.взв'!$D$6:$Q$34,2,0),"")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193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IFERROR(VLOOKUP(V107,'пр.взв'!$D$6:$Q$33,2,0),"")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194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А.А,")</f>
        <v>Зарипов А.А,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195</v>
      </c>
      <c r="L1" s="121" t="s">
        <v>195</v>
      </c>
    </row>
    <row r="2" ht="15.75" customHeight="1">
      <c r="B2" s="226">
        <v>4.0</v>
      </c>
      <c r="C2" s="227" t="s">
        <v>196</v>
      </c>
      <c r="D2" s="227"/>
      <c r="E2" s="228" t="str">
        <f>'пр.взв'!D4</f>
        <v/>
      </c>
      <c r="G2" s="227"/>
      <c r="H2" s="227"/>
      <c r="I2" s="227"/>
      <c r="J2" s="227"/>
      <c r="L2" s="229">
        <f>B2</f>
        <v>4</v>
      </c>
      <c r="M2" s="227" t="s">
        <v>196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30" t="s">
        <v>197</v>
      </c>
      <c r="C3" s="231" t="s">
        <v>198</v>
      </c>
      <c r="D3" s="232" t="s">
        <v>199</v>
      </c>
      <c r="E3" s="232"/>
      <c r="F3" s="231"/>
      <c r="G3" s="233" t="str">
        <f>'пр.взв'!G4</f>
        <v>В.к.  50  кг</v>
      </c>
      <c r="H3" s="231"/>
      <c r="I3" s="231"/>
      <c r="J3" s="231"/>
      <c r="K3" s="231"/>
      <c r="L3" s="230" t="s">
        <v>182</v>
      </c>
      <c r="M3" s="231" t="s">
        <v>198</v>
      </c>
      <c r="N3" s="232" t="s">
        <v>199</v>
      </c>
      <c r="O3" s="232"/>
      <c r="P3" s="234"/>
      <c r="Q3" s="233" t="str">
        <f>G3</f>
        <v>В.к.  50  кг</v>
      </c>
      <c r="R3" s="231"/>
      <c r="S3" s="231"/>
      <c r="T3" s="231"/>
    </row>
    <row r="4" ht="12.75" customHeight="1">
      <c r="A4" s="235" t="s">
        <v>200</v>
      </c>
      <c r="B4" s="236" t="s">
        <v>8</v>
      </c>
      <c r="C4" s="237" t="s">
        <v>9</v>
      </c>
      <c r="D4" s="238" t="s">
        <v>201</v>
      </c>
      <c r="E4" s="239" t="s">
        <v>202</v>
      </c>
      <c r="F4" s="240"/>
      <c r="G4" s="237" t="s">
        <v>203</v>
      </c>
      <c r="H4" s="241" t="s">
        <v>204</v>
      </c>
      <c r="I4" s="237" t="s">
        <v>205</v>
      </c>
      <c r="J4" s="242" t="s">
        <v>206</v>
      </c>
      <c r="K4" s="235" t="s">
        <v>200</v>
      </c>
      <c r="L4" s="236" t="s">
        <v>8</v>
      </c>
      <c r="M4" s="237" t="s">
        <v>9</v>
      </c>
      <c r="N4" s="238" t="s">
        <v>201</v>
      </c>
      <c r="O4" s="239" t="s">
        <v>202</v>
      </c>
      <c r="P4" s="240"/>
      <c r="Q4" s="237" t="s">
        <v>203</v>
      </c>
      <c r="R4" s="241" t="s">
        <v>204</v>
      </c>
      <c r="S4" s="237" t="s">
        <v>205</v>
      </c>
      <c r="T4" s="242" t="s">
        <v>206</v>
      </c>
    </row>
    <row r="5" ht="13.5" customHeight="1">
      <c r="A5" s="243"/>
      <c r="B5" s="85"/>
      <c r="C5" s="244"/>
      <c r="D5" s="244"/>
      <c r="E5" s="245"/>
      <c r="F5" s="246"/>
      <c r="G5" s="244"/>
      <c r="H5" s="244"/>
      <c r="I5" s="244"/>
      <c r="J5" s="247"/>
      <c r="K5" s="243"/>
      <c r="L5" s="85"/>
      <c r="M5" s="244"/>
      <c r="N5" s="244"/>
      <c r="O5" s="245"/>
      <c r="P5" s="246"/>
      <c r="Q5" s="244"/>
      <c r="R5" s="244"/>
      <c r="S5" s="244"/>
      <c r="T5" s="247"/>
    </row>
    <row r="6" ht="12.75" customHeight="1">
      <c r="A6" s="248">
        <v>1.0</v>
      </c>
      <c r="B6" s="249">
        <v>1.0</v>
      </c>
      <c r="C6" s="250" t="str">
        <f>IFERROR(VLOOKUP(B6,'пр.взв'!$D$6:$Q$33,2,0),"")</f>
        <v>ЕГОРОВА Елизавета</v>
      </c>
      <c r="D6" s="251" t="str">
        <f>IFERROR(VLOOKUP(B6,'пр.взв'!$D$6:$Q$33,5,0),"")</f>
        <v>МС</v>
      </c>
      <c r="E6" s="251" t="str">
        <f>IFERROR(VLOOKUP(B6,'пр.взв'!$D$6:$Q$33,6,0),"")</f>
        <v>ПФО</v>
      </c>
      <c r="F6" s="251" t="str">
        <f>IFERROR(VLOOKUP(B6,'пр.взв'!$D$6:$Q$33,8,0),"")</f>
        <v>Чувашская</v>
      </c>
      <c r="G6" s="252"/>
      <c r="H6" s="253"/>
      <c r="I6" s="254"/>
      <c r="J6" s="255"/>
      <c r="K6" s="256">
        <v>9.0</v>
      </c>
      <c r="L6" s="249">
        <v>2.0</v>
      </c>
      <c r="M6" s="250" t="str">
        <f>IFERROR(VLOOKUP(L6,'пр.взв'!$D$6:$Q$33,2,0),"")</f>
        <v>НЕФЁДОВА Екатерина</v>
      </c>
      <c r="N6" s="251" t="str">
        <f>IFERROR(VLOOKUP(L6,'пр.взв'!$D$6:$Q$33,5,0),"")</f>
        <v>МС</v>
      </c>
      <c r="O6" s="251" t="str">
        <f>IFERROR(VLOOKUP(L6,'пр.взв'!$D$6:$Q$33,6,0),"")</f>
        <v>УФО</v>
      </c>
      <c r="P6" s="251" t="str">
        <f>IFERROR(VLOOKUP(L6,'пр.взв'!$D$6:$Q$33,8,0),"")</f>
        <v>Курганская</v>
      </c>
      <c r="Q6" s="252"/>
      <c r="R6" s="253"/>
      <c r="S6" s="254"/>
      <c r="T6" s="255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7"/>
      <c r="L7" s="83"/>
      <c r="M7" s="83"/>
      <c r="N7" s="83"/>
      <c r="O7" s="83"/>
      <c r="P7" s="83"/>
      <c r="Q7" s="83"/>
      <c r="R7" s="83"/>
      <c r="S7" s="83"/>
      <c r="T7" s="257"/>
    </row>
    <row r="8" ht="12.75" customHeight="1">
      <c r="A8" s="64"/>
      <c r="B8" s="93">
        <v>17.0</v>
      </c>
      <c r="C8" s="258" t="str">
        <f>IFERROR(VLOOKUP(B8,'пр.взв'!$D$6:$Q$33,2,0),"")</f>
        <v>ВАРЛАМОВА Кристина</v>
      </c>
      <c r="D8" s="259" t="str">
        <f>IFERROR(VLOOKUP(B8,'пр.взв'!$D$6:$Q$33,5,0),"")</f>
        <v>МС</v>
      </c>
      <c r="E8" s="259" t="str">
        <f>IFERROR(VLOOKUP(B8,'пр.взв'!$D$6:$Q$33,6,0),"")</f>
        <v>ЮФО</v>
      </c>
      <c r="F8" s="259" t="str">
        <f>IFERROR(VLOOKUP(B8,'пр.взв'!$D$6:$Q$33,8,0),"")</f>
        <v>Краснодарский</v>
      </c>
      <c r="G8" s="260"/>
      <c r="H8" s="260"/>
      <c r="I8" s="261"/>
      <c r="J8" s="262"/>
      <c r="L8" s="93">
        <v>18.0</v>
      </c>
      <c r="M8" s="258" t="str">
        <f>IFERROR(VLOOKUP(L8,'пр.взв'!$D$6:$Q$33,2,0),"")</f>
        <v>АКИФЬЕВА Екатерина</v>
      </c>
      <c r="N8" s="259" t="str">
        <f>IFERROR(VLOOKUP(L8,'пр.взв'!$D$6:$Q$33,5,0),"")</f>
        <v>1р</v>
      </c>
      <c r="O8" s="259" t="str">
        <f>IFERROR(VLOOKUP(L8,'пр.взв'!$D$6:$Q$33,6,0),"")</f>
        <v>ПФО</v>
      </c>
      <c r="P8" s="259" t="str">
        <f>IFERROR(VLOOKUP(L8,'пр.взв'!$D$6:$Q$33,8,0),"")</f>
        <v>Самарская</v>
      </c>
      <c r="Q8" s="260"/>
      <c r="R8" s="260"/>
      <c r="S8" s="261"/>
      <c r="T8" s="262"/>
    </row>
    <row r="9" ht="12.75" customHeight="1">
      <c r="A9" s="73"/>
      <c r="B9" s="244"/>
      <c r="C9" s="244"/>
      <c r="D9" s="244"/>
      <c r="E9" s="244"/>
      <c r="F9" s="244"/>
      <c r="G9" s="244"/>
      <c r="H9" s="244"/>
      <c r="I9" s="244"/>
      <c r="J9" s="247"/>
      <c r="K9" s="55"/>
      <c r="L9" s="244"/>
      <c r="M9" s="244"/>
      <c r="N9" s="244"/>
      <c r="O9" s="244"/>
      <c r="P9" s="244"/>
      <c r="Q9" s="244"/>
      <c r="R9" s="244"/>
      <c r="S9" s="244"/>
      <c r="T9" s="247"/>
    </row>
    <row r="10" ht="12.75" hidden="1" customHeight="1">
      <c r="A10" s="248">
        <v>2.0</v>
      </c>
      <c r="B10" s="249">
        <v>9.0</v>
      </c>
      <c r="C10" s="250" t="str">
        <f>IFERROR(VLOOKUP(B10,'пр.взв'!$D$6:$Q$33,2,0),"")</f>
        <v>ГИЛЯЗОВА Сабина</v>
      </c>
      <c r="D10" s="251" t="str">
        <f>IFERROR(VLOOKUP(B10,'пр.взв'!$D$6:$Q$33,5,0),"")</f>
        <v>МС</v>
      </c>
      <c r="E10" s="251" t="str">
        <f>IFERROR(VLOOKUP(B10,'пр.взв'!$D$6:$Q$33,6,0),"")</f>
        <v>УФО</v>
      </c>
      <c r="F10" s="251" t="str">
        <f>IFERROR(VLOOKUP(B10,'пр.взв'!$D$6:$Q$33,8,0),"")</f>
        <v>Свердловская</v>
      </c>
      <c r="G10" s="252"/>
      <c r="H10" s="253"/>
      <c r="I10" s="254"/>
      <c r="J10" s="263"/>
      <c r="K10" s="256">
        <v>10.0</v>
      </c>
      <c r="L10" s="249">
        <v>10.0</v>
      </c>
      <c r="M10" s="250" t="str">
        <f>IFERROR(VLOOKUP(L10,'пр.взв'!$D$6:$Q$33,2,0),"")</f>
        <v>ПОЛЫГАЛОВА Ольга</v>
      </c>
      <c r="N10" s="251" t="str">
        <f>IFERROR(VLOOKUP(L10,'пр.взв'!$D$6:$Q$33,5,0),"")</f>
        <v>КМС</v>
      </c>
      <c r="O10" s="251" t="str">
        <f>IFERROR(VLOOKUP(L10,'пр.взв'!$D$6:$Q$33,6,0),"")</f>
        <v>ПФО</v>
      </c>
      <c r="P10" s="251" t="str">
        <f>IFERROR(VLOOKUP(L10,'пр.взв'!$D$6:$Q$33,8,0),"")</f>
        <v>Пермский</v>
      </c>
      <c r="Q10" s="252"/>
      <c r="R10" s="253"/>
      <c r="S10" s="254"/>
      <c r="T10" s="263"/>
    </row>
    <row r="11" ht="12.0" hidden="1" customHeight="1">
      <c r="A11" s="64"/>
      <c r="B11" s="83"/>
      <c r="C11" s="83"/>
      <c r="D11" s="83"/>
      <c r="E11" s="83"/>
      <c r="F11" s="83"/>
      <c r="G11" s="83"/>
      <c r="H11" s="83"/>
      <c r="I11" s="83"/>
      <c r="J11" s="257"/>
      <c r="L11" s="83"/>
      <c r="M11" s="83"/>
      <c r="N11" s="83"/>
      <c r="O11" s="83"/>
      <c r="P11" s="83"/>
      <c r="Q11" s="83"/>
      <c r="R11" s="83"/>
      <c r="S11" s="83"/>
      <c r="T11" s="257"/>
    </row>
    <row r="12" ht="12.75" hidden="1" customHeight="1">
      <c r="A12" s="64"/>
      <c r="B12" s="93">
        <v>25.0</v>
      </c>
      <c r="C12" s="258" t="str">
        <f>IFERROR(VLOOKUP(B12,'пр.взв'!$D$6:$Q$33,2,0),"")</f>
        <v/>
      </c>
      <c r="D12" s="259" t="str">
        <f>IFERROR(VLOOKUP(B12,'пр.взв'!$D$6:$Q$33,5,0),"")</f>
        <v/>
      </c>
      <c r="E12" s="259" t="str">
        <f>IFERROR(VLOOKUP(B12,'пр.взв'!$D$6:$Q$33,6,0),"")</f>
        <v/>
      </c>
      <c r="F12" s="259" t="str">
        <f>IFERROR(VLOOKUP(B12,'пр.взв'!$D$6:$Q$33,8,0),"")</f>
        <v/>
      </c>
      <c r="G12" s="260"/>
      <c r="H12" s="260"/>
      <c r="I12" s="261"/>
      <c r="J12" s="262"/>
      <c r="L12" s="93">
        <v>26.0</v>
      </c>
      <c r="M12" s="258" t="str">
        <f>IFERROR(VLOOKUP(L12,'пр.взв'!$D$6:$Q$33,2,0),"")</f>
        <v/>
      </c>
      <c r="N12" s="259" t="str">
        <f>IFERROR(VLOOKUP(L12,'пр.взв'!$D$6:$Q$33,5,0),"")</f>
        <v/>
      </c>
      <c r="O12" s="259" t="str">
        <f>IFERROR(VLOOKUP(L12,'пр.взв'!$D$6:$Q$33,6,0),"")</f>
        <v/>
      </c>
      <c r="P12" s="259" t="str">
        <f>IFERROR(VLOOKUP(L12,'пр.взв'!$D$6:$Q$33,8,0),"")</f>
        <v/>
      </c>
      <c r="Q12" s="260"/>
      <c r="R12" s="260"/>
      <c r="S12" s="261"/>
      <c r="T12" s="262"/>
    </row>
    <row r="13" ht="12.75" hidden="1" customHeight="1">
      <c r="A13" s="73"/>
      <c r="B13" s="244"/>
      <c r="C13" s="244"/>
      <c r="D13" s="244"/>
      <c r="E13" s="244"/>
      <c r="F13" s="244"/>
      <c r="G13" s="244"/>
      <c r="H13" s="244"/>
      <c r="I13" s="244"/>
      <c r="J13" s="247"/>
      <c r="K13" s="55"/>
      <c r="L13" s="244"/>
      <c r="M13" s="244"/>
      <c r="N13" s="244"/>
      <c r="O13" s="244"/>
      <c r="P13" s="244"/>
      <c r="Q13" s="244"/>
      <c r="R13" s="244"/>
      <c r="S13" s="244"/>
      <c r="T13" s="247"/>
    </row>
    <row r="14" ht="12.75" customHeight="1">
      <c r="A14" s="248">
        <v>3.0</v>
      </c>
      <c r="B14" s="249">
        <v>5.0</v>
      </c>
      <c r="C14" s="250" t="str">
        <f>IFERROR(VLOOKUP(B14,'пр.взв'!$D$6:$Q$33,2,0),"")</f>
        <v>БОРЕЦ Виктория </v>
      </c>
      <c r="D14" s="251" t="str">
        <f>IFERROR(VLOOKUP(B14,'пр.взв'!$D$6:$Q$33,5,0),"")</f>
        <v>КМС</v>
      </c>
      <c r="E14" s="251" t="str">
        <f>IFERROR(VLOOKUP(B14,'пр.взв'!$D$6:$Q$33,6,0),"")</f>
        <v>МОС</v>
      </c>
      <c r="F14" s="251" t="str">
        <f>IFERROR(VLOOKUP(B14,'пр.взв'!$D$6:$Q$33,8,0),"")</f>
        <v>Москва</v>
      </c>
      <c r="G14" s="264"/>
      <c r="H14" s="265"/>
      <c r="I14" s="266"/>
      <c r="J14" s="267"/>
      <c r="K14" s="256">
        <v>11.0</v>
      </c>
      <c r="L14" s="249">
        <v>6.0</v>
      </c>
      <c r="M14" s="250" t="str">
        <f>IFERROR(VLOOKUP(L14,'пр.взв'!$D$6:$Q$33,2,0),"")</f>
        <v>ЕВСЕЕВА Екатерина</v>
      </c>
      <c r="N14" s="251" t="str">
        <f>IFERROR(VLOOKUP(L14,'пр.взв'!$D$6:$Q$33,5,0),"")</f>
        <v>МС</v>
      </c>
      <c r="O14" s="251" t="str">
        <f>IFERROR(VLOOKUP(L14,'пр.взв'!$D$6:$Q$33,6,0),"")</f>
        <v>УФО</v>
      </c>
      <c r="P14" s="251" t="str">
        <f>IFERROR(VLOOKUP(L14,'пр.взв'!$D$6:$Q$33,8,0),"")</f>
        <v>Свердловская</v>
      </c>
      <c r="Q14" s="264"/>
      <c r="R14" s="265"/>
      <c r="S14" s="266"/>
      <c r="T14" s="267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7"/>
      <c r="L15" s="83"/>
      <c r="M15" s="83"/>
      <c r="N15" s="83"/>
      <c r="O15" s="83"/>
      <c r="P15" s="83"/>
      <c r="Q15" s="83"/>
      <c r="R15" s="83"/>
      <c r="S15" s="83"/>
      <c r="T15" s="257"/>
    </row>
    <row r="16" ht="12.75" customHeight="1">
      <c r="A16" s="64"/>
      <c r="B16" s="93">
        <v>21.0</v>
      </c>
      <c r="C16" s="258" t="str">
        <f>IFERROR(VLOOKUP(B16,'пр.взв'!$D$6:$Q$33,2,0),"")</f>
        <v>МИХАЛЕВА Елена</v>
      </c>
      <c r="D16" s="259" t="str">
        <f>IFERROR(VLOOKUP(B16,'пр.взв'!$D$6:$Q$33,5,0),"")</f>
        <v>МС</v>
      </c>
      <c r="E16" s="259" t="str">
        <f>IFERROR(VLOOKUP(B16,'пр.взв'!$D$6:$Q$33,6,0),"")</f>
        <v>ЦФО</v>
      </c>
      <c r="F16" s="259" t="str">
        <f>IFERROR(VLOOKUP(B16,'пр.взв'!$D$6:$Q$33,8,0),"")</f>
        <v>Московская</v>
      </c>
      <c r="G16" s="260"/>
      <c r="H16" s="260"/>
      <c r="I16" s="261"/>
      <c r="J16" s="262"/>
      <c r="L16" s="93">
        <v>22.0</v>
      </c>
      <c r="M16" s="258" t="str">
        <f>IFERROR(VLOOKUP(L16,'пр.взв'!$D$6:$Q$33,2,0),"")</f>
        <v>КАРЕКЯН Кристина</v>
      </c>
      <c r="N16" s="259" t="str">
        <f>IFERROR(VLOOKUP(L16,'пр.взв'!$D$6:$Q$33,5,0),"")</f>
        <v>МС</v>
      </c>
      <c r="O16" s="259" t="str">
        <f>IFERROR(VLOOKUP(L16,'пр.взв'!$D$6:$Q$33,6,0),"")</f>
        <v>ЮФО</v>
      </c>
      <c r="P16" s="259" t="str">
        <f>IFERROR(VLOOKUP(L16,'пр.взв'!$D$6:$Q$33,8,0),"")</f>
        <v>Краснодарский</v>
      </c>
      <c r="Q16" s="260"/>
      <c r="R16" s="260"/>
      <c r="S16" s="261"/>
      <c r="T16" s="262"/>
    </row>
    <row r="17" ht="13.5" customHeight="1">
      <c r="A17" s="73"/>
      <c r="B17" s="244"/>
      <c r="C17" s="244"/>
      <c r="D17" s="244"/>
      <c r="E17" s="244"/>
      <c r="F17" s="244"/>
      <c r="G17" s="244"/>
      <c r="H17" s="244"/>
      <c r="I17" s="244"/>
      <c r="J17" s="247"/>
      <c r="K17" s="55"/>
      <c r="L17" s="244"/>
      <c r="M17" s="244"/>
      <c r="N17" s="244"/>
      <c r="O17" s="244"/>
      <c r="P17" s="244"/>
      <c r="Q17" s="244"/>
      <c r="R17" s="244"/>
      <c r="S17" s="244"/>
      <c r="T17" s="247"/>
    </row>
    <row r="18" ht="12.75" hidden="1" customHeight="1">
      <c r="A18" s="248">
        <v>4.0</v>
      </c>
      <c r="B18" s="249">
        <v>13.0</v>
      </c>
      <c r="C18" s="250" t="str">
        <f>IFERROR(VLOOKUP(B18,'пр.взв'!$D$6:$Q$33,2,0),"")</f>
        <v>МОЛЧАНОВА Юлия</v>
      </c>
      <c r="D18" s="251" t="str">
        <f>IFERROR(VLOOKUP(B18,'пр.взв'!$D$6:$Q$33,5,0),"")</f>
        <v>МС</v>
      </c>
      <c r="E18" s="251" t="str">
        <f>IFERROR(VLOOKUP(B18,'пр.взв'!$D$6:$Q$33,6,0),"")</f>
        <v>ПФО</v>
      </c>
      <c r="F18" s="251" t="str">
        <f>IFERROR(VLOOKUP(B18,'пр.взв'!$D$6:$Q$33,8,0),"")</f>
        <v>Нижегородская</v>
      </c>
      <c r="G18" s="252"/>
      <c r="H18" s="253"/>
      <c r="I18" s="254"/>
      <c r="J18" s="263"/>
      <c r="K18" s="256">
        <v>12.0</v>
      </c>
      <c r="L18" s="249">
        <v>14.0</v>
      </c>
      <c r="M18" s="250" t="str">
        <f>IFERROR(VLOOKUP(L18,'пр.взв'!$D$6:$Q$33,2,0),"")</f>
        <v>РАХМАТУЛЛИНА Алла</v>
      </c>
      <c r="N18" s="251" t="str">
        <f>IFERROR(VLOOKUP(L18,'пр.взв'!$D$6:$Q$33,5,0),"")</f>
        <v>КМС</v>
      </c>
      <c r="O18" s="251" t="str">
        <f>IFERROR(VLOOKUP(L18,'пр.взв'!$D$6:$Q$33,6,0),"")</f>
        <v>ПФО</v>
      </c>
      <c r="P18" s="251" t="str">
        <f>IFERROR(VLOOKUP(L18,'пр.взв'!$D$6:$Q$33,8,0),"")</f>
        <v>Башкортостан</v>
      </c>
      <c r="Q18" s="260"/>
      <c r="R18" s="268"/>
      <c r="S18" s="269"/>
      <c r="T18" s="270"/>
    </row>
    <row r="19" ht="12.75" hidden="1" customHeight="1">
      <c r="A19" s="64"/>
      <c r="B19" s="83"/>
      <c r="C19" s="83"/>
      <c r="D19" s="83"/>
      <c r="E19" s="83"/>
      <c r="F19" s="83"/>
      <c r="G19" s="83"/>
      <c r="H19" s="83"/>
      <c r="I19" s="83"/>
      <c r="J19" s="257"/>
      <c r="L19" s="83"/>
      <c r="M19" s="83"/>
      <c r="N19" s="83"/>
      <c r="O19" s="83"/>
      <c r="P19" s="83"/>
      <c r="Q19" s="83"/>
      <c r="R19" s="83"/>
      <c r="S19" s="83"/>
      <c r="T19" s="257"/>
    </row>
    <row r="20" ht="12.75" hidden="1" customHeight="1">
      <c r="A20" s="64"/>
      <c r="B20" s="93">
        <v>29.0</v>
      </c>
      <c r="C20" s="258" t="str">
        <f>IFERROR(VLOOKUP(B20,'пр.взв'!$D$6:$Q$33,2,0),"")</f>
        <v/>
      </c>
      <c r="D20" s="259" t="str">
        <f>IFERROR(VLOOKUP(B20,'пр.взв'!$D$6:$Q$33,5,0),"")</f>
        <v/>
      </c>
      <c r="E20" s="259" t="str">
        <f>IFERROR(VLOOKUP(B20,'пр.взв'!$D$6:$Q$33,6,0),"")</f>
        <v/>
      </c>
      <c r="F20" s="259" t="str">
        <f>IFERROR(VLOOKUP(B20,'пр.взв'!$D$6:$Q$33,8,0),"")</f>
        <v/>
      </c>
      <c r="G20" s="260"/>
      <c r="H20" s="260"/>
      <c r="I20" s="261"/>
      <c r="J20" s="262"/>
      <c r="L20" s="93">
        <v>30.0</v>
      </c>
      <c r="M20" s="258" t="str">
        <f>IFERROR(VLOOKUP(L20,'пр.взв'!$D$6:$Q$33,2,0),"")</f>
        <v/>
      </c>
      <c r="N20" s="259" t="str">
        <f>IFERROR(VLOOKUP(L20,'пр.взв'!$D$6:$Q$33,5,0),"")</f>
        <v/>
      </c>
      <c r="O20" s="259" t="str">
        <f>IFERROR(VLOOKUP(L20,'пр.взв'!$D$6:$Q$33,6,0),"")</f>
        <v/>
      </c>
      <c r="P20" s="259" t="str">
        <f>IFERROR(VLOOKUP(L20,'пр.взв'!$D$6:$Q$33,8,0),"")</f>
        <v/>
      </c>
      <c r="Q20" s="260"/>
      <c r="R20" s="260"/>
      <c r="S20" s="261"/>
      <c r="T20" s="262"/>
    </row>
    <row r="21" ht="13.5" hidden="1" customHeight="1">
      <c r="A21" s="73"/>
      <c r="B21" s="244"/>
      <c r="C21" s="244"/>
      <c r="D21" s="244"/>
      <c r="E21" s="244"/>
      <c r="F21" s="244"/>
      <c r="G21" s="244"/>
      <c r="H21" s="244"/>
      <c r="I21" s="244"/>
      <c r="J21" s="247"/>
      <c r="K21" s="55"/>
      <c r="L21" s="244"/>
      <c r="M21" s="244"/>
      <c r="N21" s="244"/>
      <c r="O21" s="244"/>
      <c r="P21" s="244"/>
      <c r="Q21" s="244"/>
      <c r="R21" s="244"/>
      <c r="S21" s="244"/>
      <c r="T21" s="247"/>
    </row>
    <row r="22" ht="12.75" customHeight="1">
      <c r="A22" s="248">
        <v>5.0</v>
      </c>
      <c r="B22" s="249">
        <v>3.0</v>
      </c>
      <c r="C22" s="250" t="str">
        <f>IFERROR(VLOOKUP(B22,'пр.взв'!$D$6:$Q$33,2,0),"")</f>
        <v>ЕМЕЛЮКОВА Софья</v>
      </c>
      <c r="D22" s="251" t="str">
        <f>IFERROR(VLOOKUP(B22,'пр.взв'!$D$6:$Q$33,5,0),"")</f>
        <v>МС</v>
      </c>
      <c r="E22" s="251" t="str">
        <f>IFERROR(VLOOKUP(B22,'пр.взв'!$D$6:$Q$33,6,0),"")</f>
        <v>ПФО</v>
      </c>
      <c r="F22" s="251" t="str">
        <f>IFERROR(VLOOKUP(B22,'пр.взв'!$D$6:$Q$33,8,0),"")</f>
        <v>Чувашская</v>
      </c>
      <c r="G22" s="264"/>
      <c r="H22" s="265"/>
      <c r="I22" s="266"/>
      <c r="J22" s="267"/>
      <c r="K22" s="256">
        <v>13.0</v>
      </c>
      <c r="L22" s="249">
        <v>4.0</v>
      </c>
      <c r="M22" s="250" t="str">
        <f>IFERROR(VLOOKUP(L22,'пр.взв'!$D$6:$Q$33,2,0),"")</f>
        <v>БЛИНОВА Ксения</v>
      </c>
      <c r="N22" s="251" t="str">
        <f>IFERROR(VLOOKUP(L22,'пр.взв'!$D$6:$Q$33,5,0),"")</f>
        <v>МС</v>
      </c>
      <c r="O22" s="251" t="str">
        <f>IFERROR(VLOOKUP(L22,'пр.взв'!$D$6:$Q$33,6,0),"")</f>
        <v>СФО</v>
      </c>
      <c r="P22" s="251" t="str">
        <f>IFERROR(VLOOKUP(L22,'пр.взв'!$D$6:$Q$33,8,0),"")</f>
        <v>Новосибирская</v>
      </c>
      <c r="Q22" s="264"/>
      <c r="R22" s="265"/>
      <c r="S22" s="266"/>
      <c r="T22" s="267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7"/>
      <c r="L23" s="83"/>
      <c r="M23" s="83"/>
      <c r="N23" s="83"/>
      <c r="O23" s="83"/>
      <c r="P23" s="83"/>
      <c r="Q23" s="83"/>
      <c r="R23" s="83"/>
      <c r="S23" s="83"/>
      <c r="T23" s="257"/>
    </row>
    <row r="24" ht="12.75" customHeight="1">
      <c r="A24" s="64"/>
      <c r="B24" s="93">
        <v>19.0</v>
      </c>
      <c r="C24" s="258" t="str">
        <f>IFERROR(VLOOKUP(B24,'пр.взв'!$D$6:$Q$33,2,0),"")</f>
        <v>АБДУЛЛИНА Елена</v>
      </c>
      <c r="D24" s="259" t="str">
        <f>IFERROR(VLOOKUP(B24,'пр.взв'!$D$6:$Q$33,5,0),"")</f>
        <v>МС</v>
      </c>
      <c r="E24" s="259" t="str">
        <f>IFERROR(VLOOKUP(B24,'пр.взв'!$D$6:$Q$33,6,0),"")</f>
        <v>ПФО</v>
      </c>
      <c r="F24" s="259" t="str">
        <f>IFERROR(VLOOKUP(B24,'пр.взв'!$D$6:$Q$33,8,0),"")</f>
        <v>Башкортостан</v>
      </c>
      <c r="G24" s="260"/>
      <c r="H24" s="260"/>
      <c r="I24" s="261"/>
      <c r="J24" s="262"/>
      <c r="L24" s="93">
        <v>20.0</v>
      </c>
      <c r="M24" s="258" t="str">
        <f>IFERROR(VLOOKUP(L24,'пр.взв'!$D$6:$Q$33,2,0),"")</f>
        <v>ФЕДОРОВА Татьяна</v>
      </c>
      <c r="N24" s="259" t="str">
        <f>IFERROR(VLOOKUP(L24,'пр.взв'!$D$6:$Q$33,5,0),"")</f>
        <v>МС</v>
      </c>
      <c r="O24" s="259" t="str">
        <f>IFERROR(VLOOKUP(L24,'пр.взв'!$D$6:$Q$33,6,0),"")</f>
        <v>ПФО</v>
      </c>
      <c r="P24" s="259" t="str">
        <f>IFERROR(VLOOKUP(L24,'пр.взв'!$D$6:$Q$33,8,0),"")</f>
        <v>Чувашская</v>
      </c>
      <c r="Q24" s="260"/>
      <c r="R24" s="260"/>
      <c r="S24" s="261"/>
      <c r="T24" s="262"/>
    </row>
    <row r="25" ht="13.5" customHeight="1">
      <c r="A25" s="73"/>
      <c r="B25" s="244"/>
      <c r="C25" s="244"/>
      <c r="D25" s="244"/>
      <c r="E25" s="244"/>
      <c r="F25" s="244"/>
      <c r="G25" s="244"/>
      <c r="H25" s="244"/>
      <c r="I25" s="244"/>
      <c r="J25" s="247"/>
      <c r="K25" s="55"/>
      <c r="L25" s="244"/>
      <c r="M25" s="244"/>
      <c r="N25" s="244"/>
      <c r="O25" s="244"/>
      <c r="P25" s="244"/>
      <c r="Q25" s="244"/>
      <c r="R25" s="244"/>
      <c r="S25" s="244"/>
      <c r="T25" s="247"/>
    </row>
    <row r="26" ht="12.75" hidden="1" customHeight="1">
      <c r="A26" s="248">
        <v>6.0</v>
      </c>
      <c r="B26" s="249">
        <v>11.0</v>
      </c>
      <c r="C26" s="250" t="str">
        <f>IFERROR(VLOOKUP(B26,'пр.взв'!$D$6:$Q$33,2,0),"")</f>
        <v>МОЛЧАНОВА Мария</v>
      </c>
      <c r="D26" s="251" t="str">
        <f>IFERROR(VLOOKUP(B26,'пр.взв'!$D$6:$Q$33,5,0),"")</f>
        <v>ЗМС</v>
      </c>
      <c r="E26" s="251" t="str">
        <f>IFERROR(VLOOKUP(B26,'пр.взв'!$D$6:$Q$33,6,0),"")</f>
        <v>ПФО</v>
      </c>
      <c r="F26" s="251" t="str">
        <f>IFERROR(VLOOKUP(B26,'пр.взв'!$D$6:$Q$33,8,0),"")</f>
        <v>Пермский</v>
      </c>
      <c r="G26" s="252"/>
      <c r="H26" s="253"/>
      <c r="I26" s="254"/>
      <c r="J26" s="263"/>
      <c r="K26" s="256">
        <v>14.0</v>
      </c>
      <c r="L26" s="249">
        <v>12.0</v>
      </c>
      <c r="M26" s="250" t="str">
        <f>IFERROR(VLOOKUP(L26,'пр.взв'!$D$6:$Q$33,2,0),"")</f>
        <v>ГОРЕЛИКОВА Анна</v>
      </c>
      <c r="N26" s="251" t="str">
        <f>IFERROR(VLOOKUP(L26,'пр.взв'!$D$6:$Q$33,5,0),"")</f>
        <v>МСМК</v>
      </c>
      <c r="O26" s="251" t="str">
        <f>IFERROR(VLOOKUP(L26,'пр.взв'!$D$6:$Q$33,6,0),"")</f>
        <v>ЮФО</v>
      </c>
      <c r="P26" s="251" t="str">
        <f>IFERROR(VLOOKUP(L26,'пр.взв'!$D$6:$Q$33,8,0),"")</f>
        <v>Краснодарский</v>
      </c>
      <c r="Q26" s="252"/>
      <c r="R26" s="253"/>
      <c r="S26" s="254"/>
      <c r="T26" s="263"/>
    </row>
    <row r="27" ht="12.75" hidden="1" customHeight="1">
      <c r="A27" s="64"/>
      <c r="B27" s="83"/>
      <c r="C27" s="83"/>
      <c r="D27" s="83"/>
      <c r="E27" s="83"/>
      <c r="F27" s="83"/>
      <c r="G27" s="83"/>
      <c r="H27" s="83"/>
      <c r="I27" s="83"/>
      <c r="J27" s="257"/>
      <c r="L27" s="83"/>
      <c r="M27" s="83"/>
      <c r="N27" s="83"/>
      <c r="O27" s="83"/>
      <c r="P27" s="83"/>
      <c r="Q27" s="83"/>
      <c r="R27" s="83"/>
      <c r="S27" s="83"/>
      <c r="T27" s="257"/>
    </row>
    <row r="28" ht="12.75" hidden="1" customHeight="1">
      <c r="A28" s="64"/>
      <c r="B28" s="93">
        <v>27.0</v>
      </c>
      <c r="C28" s="258" t="str">
        <f>IFERROR(VLOOKUP(B28,'пр.взв'!$D$6:$Q$33,2,0),"")</f>
        <v/>
      </c>
      <c r="D28" s="259" t="str">
        <f>IFERROR(VLOOKUP(B28,'пр.взв'!$D$6:$Q$33,5,0),"")</f>
        <v/>
      </c>
      <c r="E28" s="259" t="str">
        <f>IFERROR(VLOOKUP(B28,'пр.взв'!$D$6:$Q$33,6,0),"")</f>
        <v/>
      </c>
      <c r="F28" s="259" t="str">
        <f>IFERROR(VLOOKUP(B28,'пр.взв'!$D$6:$Q$33,8,0),"")</f>
        <v/>
      </c>
      <c r="G28" s="260"/>
      <c r="H28" s="260"/>
      <c r="I28" s="261"/>
      <c r="J28" s="262"/>
      <c r="L28" s="93">
        <v>28.0</v>
      </c>
      <c r="M28" s="258" t="str">
        <f>IFERROR(VLOOKUP(L28,'пр.взв'!$D$6:$Q$33,2,0),"")</f>
        <v/>
      </c>
      <c r="N28" s="259" t="str">
        <f>IFERROR(VLOOKUP(L28,'пр.взв'!$D$6:$Q$33,5,0),"")</f>
        <v/>
      </c>
      <c r="O28" s="259" t="str">
        <f>IFERROR(VLOOKUP(L28,'пр.взв'!$D$6:$Q$33,6,0),"")</f>
        <v/>
      </c>
      <c r="P28" s="259" t="str">
        <f>IFERROR(VLOOKUP(L28,'пр.взв'!$D$6:$Q$33,8,0),"")</f>
        <v/>
      </c>
      <c r="Q28" s="260"/>
      <c r="R28" s="260"/>
      <c r="S28" s="261"/>
      <c r="T28" s="262"/>
    </row>
    <row r="29" ht="13.5" hidden="1" customHeight="1">
      <c r="A29" s="73"/>
      <c r="B29" s="244"/>
      <c r="C29" s="244"/>
      <c r="D29" s="244"/>
      <c r="E29" s="244"/>
      <c r="F29" s="244"/>
      <c r="G29" s="244"/>
      <c r="H29" s="244"/>
      <c r="I29" s="244"/>
      <c r="J29" s="247"/>
      <c r="K29" s="55"/>
      <c r="L29" s="244"/>
      <c r="M29" s="244"/>
      <c r="N29" s="244"/>
      <c r="O29" s="244"/>
      <c r="P29" s="244"/>
      <c r="Q29" s="244"/>
      <c r="R29" s="244"/>
      <c r="S29" s="244"/>
      <c r="T29" s="247"/>
    </row>
    <row r="30" ht="12.75" customHeight="1">
      <c r="A30" s="248">
        <v>7.0</v>
      </c>
      <c r="B30" s="249">
        <v>7.0</v>
      </c>
      <c r="C30" s="250" t="str">
        <f>IFERROR(VLOOKUP(B30,'пр.взв'!$D$6:$Q$33,2,0),"")</f>
        <v>ДУДИНА Кристина</v>
      </c>
      <c r="D30" s="251" t="str">
        <f>IFERROR(VLOOKUP(B30,'пр.взв'!$D$6:$Q$33,5,0),"")</f>
        <v>МС</v>
      </c>
      <c r="E30" s="251" t="str">
        <f>IFERROR(VLOOKUP(B30,'пр.взв'!$D$6:$Q$33,6,0),"")</f>
        <v>УФО</v>
      </c>
      <c r="F30" s="251" t="str">
        <f>IFERROR(VLOOKUP(B30,'пр.взв'!$D$6:$Q$33,8,0),"")</f>
        <v>Свердловская</v>
      </c>
      <c r="G30" s="264"/>
      <c r="H30" s="265"/>
      <c r="I30" s="266"/>
      <c r="J30" s="267"/>
      <c r="K30" s="256">
        <v>15.0</v>
      </c>
      <c r="L30" s="249">
        <v>8.0</v>
      </c>
      <c r="M30" s="250" t="str">
        <f>IFERROR(VLOOKUP(L30,'пр.взв'!$D$6:$Q$33,2,0),"")</f>
        <v>КОБЕЛЕВА Оксана</v>
      </c>
      <c r="N30" s="251" t="str">
        <f>IFERROR(VLOOKUP(L30,'пр.взв'!$D$6:$Q$33,5,0),"")</f>
        <v>МС</v>
      </c>
      <c r="O30" s="251" t="str">
        <f>IFERROR(VLOOKUP(L30,'пр.взв'!$D$6:$Q$33,6,0),"")</f>
        <v>УФО</v>
      </c>
      <c r="P30" s="251" t="str">
        <f>IFERROR(VLOOKUP(L30,'пр.взв'!$D$6:$Q$33,8,0),"")</f>
        <v>Свердловская</v>
      </c>
      <c r="Q30" s="264"/>
      <c r="R30" s="265"/>
      <c r="S30" s="266"/>
      <c r="T30" s="267"/>
    </row>
    <row r="31" ht="12.75" customHeight="1">
      <c r="A31" s="64"/>
      <c r="B31" s="83"/>
      <c r="C31" s="83"/>
      <c r="D31" s="83"/>
      <c r="E31" s="83"/>
      <c r="F31" s="83"/>
      <c r="G31" s="83"/>
      <c r="H31" s="83"/>
      <c r="I31" s="83"/>
      <c r="J31" s="257"/>
      <c r="L31" s="83"/>
      <c r="M31" s="83"/>
      <c r="N31" s="83"/>
      <c r="O31" s="83"/>
      <c r="P31" s="83"/>
      <c r="Q31" s="83"/>
      <c r="R31" s="83"/>
      <c r="S31" s="83"/>
      <c r="T31" s="257"/>
    </row>
    <row r="32" ht="12.75" customHeight="1">
      <c r="A32" s="64"/>
      <c r="B32" s="93">
        <v>23.0</v>
      </c>
      <c r="C32" s="258" t="str">
        <f>IFERROR(VLOOKUP(B32,'пр.взв'!$D$6:$Q$33,2,0),"")</f>
        <v>ДИКАЯ Валентина</v>
      </c>
      <c r="D32" s="259" t="str">
        <f>IFERROR(VLOOKUP(B32,'пр.взв'!$D$6:$Q$33,5,0),"")</f>
        <v>МС</v>
      </c>
      <c r="E32" s="259" t="str">
        <f>IFERROR(VLOOKUP(B32,'пр.взв'!$D$6:$Q$33,6,0),"")</f>
        <v>СПБ</v>
      </c>
      <c r="F32" s="259" t="str">
        <f>IFERROR(VLOOKUP(B32,'пр.взв'!$D$6:$Q$33,8,0),"")</f>
        <v>Санкт-Петербург</v>
      </c>
      <c r="G32" s="260"/>
      <c r="H32" s="260"/>
      <c r="I32" s="261"/>
      <c r="J32" s="262"/>
      <c r="L32" s="93">
        <v>24.0</v>
      </c>
      <c r="M32" s="258" t="str">
        <f>IFERROR(VLOOKUP(L32,'пр.взв'!$D$6:$Q$33,2,0),"")</f>
        <v/>
      </c>
      <c r="N32" s="259" t="str">
        <f>IFERROR(VLOOKUP(L32,'пр.взв'!$D$6:$Q$33,5,0),"")</f>
        <v/>
      </c>
      <c r="O32" s="259" t="str">
        <f>IFERROR(VLOOKUP(L32,'пр.взв'!$D$6:$Q$33,6,0),"")</f>
        <v/>
      </c>
      <c r="P32" s="259" t="str">
        <f>IFERROR(VLOOKUP(L32,'пр.взв'!$D$6:$Q$33,8,0),"")</f>
        <v/>
      </c>
      <c r="Q32" s="260"/>
      <c r="R32" s="260"/>
      <c r="S32" s="261"/>
      <c r="T32" s="262"/>
    </row>
    <row r="33" ht="13.5" customHeight="1">
      <c r="A33" s="73"/>
      <c r="B33" s="244"/>
      <c r="C33" s="244"/>
      <c r="D33" s="244"/>
      <c r="E33" s="244"/>
      <c r="F33" s="244"/>
      <c r="G33" s="244"/>
      <c r="H33" s="244"/>
      <c r="I33" s="244"/>
      <c r="J33" s="247"/>
      <c r="K33" s="55"/>
      <c r="L33" s="244"/>
      <c r="M33" s="244"/>
      <c r="N33" s="244"/>
      <c r="O33" s="244"/>
      <c r="P33" s="244"/>
      <c r="Q33" s="244"/>
      <c r="R33" s="244"/>
      <c r="S33" s="244"/>
      <c r="T33" s="247"/>
    </row>
    <row r="34" ht="12.75" hidden="1" customHeight="1">
      <c r="A34" s="248">
        <v>8.0</v>
      </c>
      <c r="B34" s="249">
        <v>15.0</v>
      </c>
      <c r="C34" s="250" t="str">
        <f>IFERROR(VLOOKUP(B34,'пр.взв'!$D$6:$Q$33,2,0),"")</f>
        <v>МИРОНОВА Кристина</v>
      </c>
      <c r="D34" s="251" t="str">
        <f>IFERROR(VLOOKUP(B34,'пр.взв'!$D$6:$Q$33,5,0),"")</f>
        <v>КМС</v>
      </c>
      <c r="E34" s="251" t="str">
        <f>IFERROR(VLOOKUP(B34,'пр.взв'!$D$6:$Q$33,6,0),"")</f>
        <v>СФО</v>
      </c>
      <c r="F34" s="251" t="str">
        <f>IFERROR(VLOOKUP(B34,'пр.взв'!$D$6:$Q$33,8,0),"")</f>
        <v>Новосибирская</v>
      </c>
      <c r="G34" s="260"/>
      <c r="H34" s="268"/>
      <c r="I34" s="269"/>
      <c r="J34" s="270"/>
      <c r="K34" s="256">
        <v>16.0</v>
      </c>
      <c r="L34" s="249">
        <v>16.0</v>
      </c>
      <c r="M34" s="250" t="str">
        <f>IFERROR(VLOOKUP(L34,'пр.взв'!$D$6:$Q$33,2,0),"")</f>
        <v>СЕРГЕЕВА Алина</v>
      </c>
      <c r="N34" s="251" t="str">
        <f>IFERROR(VLOOKUP(L34,'пр.взв'!$D$6:$Q$33,5,0),"")</f>
        <v>КМС</v>
      </c>
      <c r="O34" s="251" t="str">
        <f>IFERROR(VLOOKUP(L34,'пр.взв'!$D$6:$Q$33,6,0),"")</f>
        <v>УФО</v>
      </c>
      <c r="P34" s="251" t="str">
        <f>IFERROR(VLOOKUP(L34,'пр.взв'!$D$6:$Q$33,8,0),"")</f>
        <v>Тюменская</v>
      </c>
      <c r="Q34" s="260"/>
      <c r="R34" s="268"/>
      <c r="S34" s="269"/>
      <c r="T34" s="270"/>
    </row>
    <row r="35" ht="12.75" hidden="1" customHeight="1">
      <c r="A35" s="64"/>
      <c r="B35" s="83"/>
      <c r="C35" s="83"/>
      <c r="D35" s="83"/>
      <c r="E35" s="83"/>
      <c r="F35" s="83"/>
      <c r="G35" s="83"/>
      <c r="H35" s="83"/>
      <c r="I35" s="83"/>
      <c r="J35" s="257"/>
      <c r="L35" s="83"/>
      <c r="M35" s="83"/>
      <c r="N35" s="83"/>
      <c r="O35" s="83"/>
      <c r="P35" s="83"/>
      <c r="Q35" s="83"/>
      <c r="R35" s="83"/>
      <c r="S35" s="83"/>
      <c r="T35" s="257"/>
    </row>
    <row r="36" ht="12.75" hidden="1" customHeight="1">
      <c r="A36" s="64"/>
      <c r="B36" s="93">
        <v>31.0</v>
      </c>
      <c r="C36" s="258" t="str">
        <f>IFERROR(VLOOKUP(B36,'пр.взв'!$D$6:$Q$33,2,0),"")</f>
        <v/>
      </c>
      <c r="D36" s="259" t="str">
        <f>IFERROR(VLOOKUP(B36,'пр.взв'!$D$6:$Q$33,5,0),"")</f>
        <v/>
      </c>
      <c r="E36" s="259" t="str">
        <f>IFERROR(VLOOKUP(B36,'пр.взв'!$D$6:$Q$33,6,0),"")</f>
        <v/>
      </c>
      <c r="F36" s="259" t="str">
        <f>IFERROR(VLOOKUP(B36,'пр.взв'!$D$6:$Q$33,8,0),"")</f>
        <v/>
      </c>
      <c r="G36" s="260"/>
      <c r="H36" s="260"/>
      <c r="I36" s="261"/>
      <c r="J36" s="262"/>
      <c r="L36" s="93">
        <v>32.0</v>
      </c>
      <c r="M36" s="258" t="str">
        <f>IFERROR(VLOOKUP(L36,'пр.взв'!$D$6:$Q$34,2,0),"")</f>
        <v/>
      </c>
      <c r="N36" s="259" t="str">
        <f>IFERROR(VLOOKUP(L36,'пр.взв'!$D$6:$Q$34,5,0),"")</f>
        <v/>
      </c>
      <c r="O36" s="259" t="str">
        <f>IFERROR(VLOOKUP(L36,'пр.взв'!$D$6:$Q$34,6,0),"")</f>
        <v/>
      </c>
      <c r="P36" s="259" t="str">
        <f>IFERROR(VLOOKUP(L36,'пр.взв'!$D$6:$Q$34,8,0),"")</f>
        <v/>
      </c>
      <c r="Q36" s="260"/>
      <c r="R36" s="260"/>
      <c r="S36" s="261"/>
      <c r="T36" s="262"/>
    </row>
    <row r="37" ht="13.5" hidden="1" customHeight="1">
      <c r="A37" s="73"/>
      <c r="B37" s="244"/>
      <c r="C37" s="244"/>
      <c r="D37" s="244"/>
      <c r="E37" s="244"/>
      <c r="F37" s="244"/>
      <c r="G37" s="244"/>
      <c r="H37" s="244"/>
      <c r="I37" s="244"/>
      <c r="J37" s="247"/>
      <c r="K37" s="55"/>
      <c r="L37" s="244"/>
      <c r="M37" s="244"/>
      <c r="N37" s="244"/>
      <c r="O37" s="244"/>
      <c r="P37" s="244"/>
      <c r="Q37" s="244"/>
      <c r="R37" s="244"/>
      <c r="S37" s="244"/>
      <c r="T37" s="247"/>
    </row>
    <row r="38" ht="12.75" customHeight="1">
      <c r="B38" s="229">
        <f>B2</f>
        <v>4</v>
      </c>
      <c r="C38" s="227" t="s">
        <v>196</v>
      </c>
      <c r="D38" s="227"/>
      <c r="E38" s="228"/>
      <c r="G38" s="227"/>
      <c r="H38" s="227"/>
      <c r="I38" s="227"/>
      <c r="J38" s="227"/>
      <c r="L38" s="229">
        <f>L2</f>
        <v>4</v>
      </c>
      <c r="M38" s="227" t="s">
        <v>196</v>
      </c>
      <c r="N38" s="227"/>
      <c r="O38" s="228"/>
      <c r="Q38" s="227"/>
      <c r="R38" s="227"/>
      <c r="S38" s="227"/>
      <c r="T38" s="227"/>
    </row>
    <row r="39" ht="12.75" customHeight="1">
      <c r="A39" s="271"/>
      <c r="B39" s="233" t="s">
        <v>197</v>
      </c>
      <c r="C39" s="231" t="s">
        <v>198</v>
      </c>
      <c r="D39" s="232" t="s">
        <v>207</v>
      </c>
      <c r="E39" s="232"/>
      <c r="F39" s="231"/>
      <c r="G39" s="233" t="str">
        <f>G3</f>
        <v>В.к.  50  кг</v>
      </c>
      <c r="H39" s="231"/>
      <c r="I39" s="231"/>
      <c r="J39" s="272"/>
      <c r="K39" s="231"/>
      <c r="L39" s="233" t="s">
        <v>182</v>
      </c>
      <c r="M39" s="231" t="s">
        <v>198</v>
      </c>
      <c r="N39" s="232" t="s">
        <v>207</v>
      </c>
      <c r="O39" s="232"/>
      <c r="P39" s="234"/>
      <c r="Q39" s="233" t="str">
        <f>G39</f>
        <v>В.к.  50  кг</v>
      </c>
      <c r="R39" s="231"/>
      <c r="S39" s="231"/>
      <c r="T39" s="231"/>
    </row>
    <row r="40" ht="12.75" customHeight="1">
      <c r="A40" s="235" t="s">
        <v>200</v>
      </c>
      <c r="B40" s="236" t="s">
        <v>8</v>
      </c>
      <c r="C40" s="237" t="s">
        <v>9</v>
      </c>
      <c r="D40" s="238" t="s">
        <v>201</v>
      </c>
      <c r="E40" s="239" t="s">
        <v>202</v>
      </c>
      <c r="F40" s="240"/>
      <c r="G40" s="237" t="s">
        <v>203</v>
      </c>
      <c r="H40" s="241" t="s">
        <v>204</v>
      </c>
      <c r="I40" s="237" t="s">
        <v>205</v>
      </c>
      <c r="J40" s="242" t="s">
        <v>206</v>
      </c>
      <c r="K40" s="273" t="s">
        <v>200</v>
      </c>
      <c r="L40" s="236" t="s">
        <v>8</v>
      </c>
      <c r="M40" s="237" t="s">
        <v>9</v>
      </c>
      <c r="N40" s="238" t="s">
        <v>201</v>
      </c>
      <c r="O40" s="274" t="s">
        <v>202</v>
      </c>
      <c r="P40" s="240"/>
      <c r="Q40" s="237" t="s">
        <v>203</v>
      </c>
      <c r="R40" s="241" t="s">
        <v>204</v>
      </c>
      <c r="S40" s="237" t="s">
        <v>205</v>
      </c>
      <c r="T40" s="242" t="s">
        <v>206</v>
      </c>
    </row>
    <row r="41" ht="13.5" customHeight="1">
      <c r="A41" s="243"/>
      <c r="B41" s="85"/>
      <c r="C41" s="244"/>
      <c r="D41" s="244"/>
      <c r="E41" s="245"/>
      <c r="F41" s="246"/>
      <c r="G41" s="244"/>
      <c r="H41" s="244"/>
      <c r="I41" s="244"/>
      <c r="J41" s="247"/>
      <c r="K41" s="246"/>
      <c r="L41" s="85"/>
      <c r="M41" s="244"/>
      <c r="N41" s="244"/>
      <c r="O41" s="245"/>
      <c r="P41" s="246"/>
      <c r="Q41" s="244"/>
      <c r="R41" s="244"/>
      <c r="S41" s="244"/>
      <c r="T41" s="247"/>
    </row>
    <row r="42" ht="12.75" customHeight="1">
      <c r="A42" s="248">
        <v>1.0</v>
      </c>
      <c r="B42" s="249" t="str">
        <f>'пр.хода'!E13</f>
        <v/>
      </c>
      <c r="C42" s="250" t="str">
        <f>IFERROR(VLOOKUP(B42,'пр.взв'!$D$6:$Q$33,2,0),"")</f>
        <v/>
      </c>
      <c r="D42" s="251" t="str">
        <f>IFERROR(VLOOKUP(B42,'пр.взв'!$D$6:$Q$33,5,0),"")</f>
        <v/>
      </c>
      <c r="E42" s="251" t="str">
        <f>IFERROR(VLOOKUP(B42,'пр.взв'!$D$6:$Q$33,6,0),"")</f>
        <v/>
      </c>
      <c r="F42" s="251" t="str">
        <f>IFERROR(VLOOKUP(B42,'пр.взв'!$D$6:$Q$33,8,0),"")</f>
        <v/>
      </c>
      <c r="G42" s="264"/>
      <c r="H42" s="265"/>
      <c r="I42" s="266"/>
      <c r="J42" s="267"/>
      <c r="K42" s="275">
        <v>5.0</v>
      </c>
      <c r="L42" s="249" t="str">
        <f>'пр.хода'!AF13</f>
        <v/>
      </c>
      <c r="M42" s="250" t="str">
        <f>IFERROR(VLOOKUP(L42,'пр.взв'!$D$6:$Q$33,2,0),"")</f>
        <v/>
      </c>
      <c r="N42" s="251" t="str">
        <f>IFERROR(VLOOKUP(L42,'пр.взв'!$D$6:$Q$33,5,0),"")</f>
        <v/>
      </c>
      <c r="O42" s="251" t="str">
        <f>IFERROR(VLOOKUP(L42,'пр.взв'!$D$6:$Q$33,6,0),"")</f>
        <v/>
      </c>
      <c r="P42" s="251" t="str">
        <f>IFERROR(VLOOKUP(L42,'пр.взв'!$D$6:$Q$33,8,0),"")</f>
        <v/>
      </c>
      <c r="Q42" s="252"/>
      <c r="R42" s="253"/>
      <c r="S42" s="254"/>
      <c r="T42" s="255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7"/>
      <c r="K43" s="77"/>
      <c r="L43" s="83"/>
      <c r="M43" s="83"/>
      <c r="N43" s="83"/>
      <c r="O43" s="83"/>
      <c r="P43" s="83"/>
      <c r="Q43" s="83"/>
      <c r="R43" s="83"/>
      <c r="S43" s="83"/>
      <c r="T43" s="257"/>
    </row>
    <row r="44" ht="12.75" customHeight="1">
      <c r="A44" s="64"/>
      <c r="B44" s="93">
        <f>'пр.хода'!E25</f>
        <v>9</v>
      </c>
      <c r="C44" s="258" t="str">
        <f>IFERROR(VLOOKUP(B44,'пр.взв'!$D$6:$Q$33,2,0),"")</f>
        <v>ГИЛЯЗОВА Сабина</v>
      </c>
      <c r="D44" s="259" t="str">
        <f>IFERROR(VLOOKUP(B44,'пр.взв'!$D$6:$Q$33,5,0),"")</f>
        <v>МС</v>
      </c>
      <c r="E44" s="259" t="str">
        <f>IFERROR(VLOOKUP(B44,'пр.взв'!$D$6:$Q$33,6,0),"")</f>
        <v>УФО</v>
      </c>
      <c r="F44" s="259" t="str">
        <f>IFERROR(VLOOKUP(B44,'пр.взв'!$D$6:$Q$33,8,0),"")</f>
        <v>Свердловская</v>
      </c>
      <c r="G44" s="260"/>
      <c r="H44" s="260"/>
      <c r="I44" s="261"/>
      <c r="J44" s="262"/>
      <c r="K44" s="77"/>
      <c r="L44" s="93">
        <f>'пр.хода'!AF25</f>
        <v>10</v>
      </c>
      <c r="M44" s="258" t="str">
        <f>IFERROR(VLOOKUP(L44,'пр.взв'!$D$6:$Q$33,2,0),"")</f>
        <v>ПОЛЫГАЛОВА Ольга</v>
      </c>
      <c r="N44" s="259" t="str">
        <f>IFERROR(VLOOKUP(L44,'пр.взв'!$D$6:$Q$33,5,0),"")</f>
        <v>КМС</v>
      </c>
      <c r="O44" s="259" t="str">
        <f>IFERROR(VLOOKUP(L44,'пр.взв'!$D$6:$Q$33,6,0),"")</f>
        <v>ПФО</v>
      </c>
      <c r="P44" s="259" t="str">
        <f>IFERROR(VLOOKUP(L44,'пр.взв'!$D$6:$Q$33,8,0),"")</f>
        <v>Пермский</v>
      </c>
      <c r="Q44" s="260"/>
      <c r="R44" s="260"/>
      <c r="S44" s="261"/>
      <c r="T44" s="262"/>
    </row>
    <row r="45" ht="12.75" customHeight="1">
      <c r="A45" s="73"/>
      <c r="B45" s="244"/>
      <c r="C45" s="244"/>
      <c r="D45" s="244"/>
      <c r="E45" s="244"/>
      <c r="F45" s="244"/>
      <c r="G45" s="244"/>
      <c r="H45" s="244"/>
      <c r="I45" s="244"/>
      <c r="J45" s="247"/>
      <c r="K45" s="246"/>
      <c r="L45" s="244"/>
      <c r="M45" s="244"/>
      <c r="N45" s="244"/>
      <c r="O45" s="244"/>
      <c r="P45" s="244"/>
      <c r="Q45" s="244"/>
      <c r="R45" s="244"/>
      <c r="S45" s="244"/>
      <c r="T45" s="247"/>
    </row>
    <row r="46" ht="12.75" customHeight="1">
      <c r="A46" s="248">
        <v>2.0</v>
      </c>
      <c r="B46" s="249" t="str">
        <f>'пр.хода'!E37</f>
        <v/>
      </c>
      <c r="C46" s="250" t="str">
        <f>IFERROR(VLOOKUP(B46,'пр.взв'!$D$6:$Q$33,2,0),"")</f>
        <v/>
      </c>
      <c r="D46" s="251" t="str">
        <f>IFERROR(VLOOKUP(B46,'пр.взв'!$D$6:$Q$33,5,0),"")</f>
        <v/>
      </c>
      <c r="E46" s="251" t="str">
        <f>IFERROR(VLOOKUP(B46,'пр.взв'!$D$6:$Q$33,6,0),"")</f>
        <v/>
      </c>
      <c r="F46" s="251" t="str">
        <f>IFERROR(VLOOKUP(B46,'пр.взв'!$D$6:$Q$33,8,0),"")</f>
        <v/>
      </c>
      <c r="G46" s="252"/>
      <c r="H46" s="253"/>
      <c r="I46" s="254"/>
      <c r="J46" s="263"/>
      <c r="K46" s="275">
        <v>6.0</v>
      </c>
      <c r="L46" s="249" t="str">
        <f>'пр.хода'!AF37</f>
        <v/>
      </c>
      <c r="M46" s="250" t="str">
        <f>IFERROR(VLOOKUP(L46,'пр.взв'!$D$6:$Q$33,2,0),"")</f>
        <v/>
      </c>
      <c r="N46" s="251" t="str">
        <f>IFERROR(VLOOKUP(L46,'пр.взв'!$D$6:$Q$33,5,0),"")</f>
        <v/>
      </c>
      <c r="O46" s="251" t="str">
        <f>IFERROR(VLOOKUP(L46,'пр.взв'!$D$6:$Q$33,6,0),"")</f>
        <v/>
      </c>
      <c r="P46" s="251" t="str">
        <f>IFERROR(VLOOKUP(L46,'пр.взв'!$D$6:$Q$33,8,0),"")</f>
        <v/>
      </c>
      <c r="Q46" s="252"/>
      <c r="R46" s="253"/>
      <c r="S46" s="254"/>
      <c r="T46" s="263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7"/>
      <c r="K47" s="77"/>
      <c r="L47" s="83"/>
      <c r="M47" s="83"/>
      <c r="N47" s="83"/>
      <c r="O47" s="83"/>
      <c r="P47" s="83"/>
      <c r="Q47" s="83"/>
      <c r="R47" s="83"/>
      <c r="S47" s="83"/>
      <c r="T47" s="257"/>
    </row>
    <row r="48" ht="12.75" customHeight="1">
      <c r="A48" s="64"/>
      <c r="B48" s="93">
        <f>'пр.хода'!E49</f>
        <v>13</v>
      </c>
      <c r="C48" s="258" t="str">
        <f>IFERROR(VLOOKUP(B48,'пр.взв'!$D$6:$Q$33,2,0),"")</f>
        <v>МОЛЧАНОВА Юлия</v>
      </c>
      <c r="D48" s="259" t="str">
        <f>IFERROR(VLOOKUP(B48,'пр.взв'!$D$6:$Q$33,5,0),"")</f>
        <v>МС</v>
      </c>
      <c r="E48" s="259" t="str">
        <f>IFERROR(VLOOKUP(B48,'пр.взв'!$D$6:$Q$33,6,0),"")</f>
        <v>ПФО</v>
      </c>
      <c r="F48" s="259" t="str">
        <f>IFERROR(VLOOKUP(B48,'пр.взв'!$D$6:$Q$33,8,0),"")</f>
        <v>Нижегородская</v>
      </c>
      <c r="G48" s="260"/>
      <c r="H48" s="260"/>
      <c r="I48" s="261"/>
      <c r="J48" s="262"/>
      <c r="K48" s="77"/>
      <c r="L48" s="93">
        <f>'пр.хода'!AF49</f>
        <v>14</v>
      </c>
      <c r="M48" s="258" t="str">
        <f>IFERROR(VLOOKUP(L48,'пр.взв'!$D$6:$Q$33,2,0),"")</f>
        <v>РАХМАТУЛЛИНА Алла</v>
      </c>
      <c r="N48" s="259" t="str">
        <f>IFERROR(VLOOKUP(L48,'пр.взв'!$D$6:$Q$33,5,0),"")</f>
        <v>КМС</v>
      </c>
      <c r="O48" s="259" t="str">
        <f>IFERROR(VLOOKUP(L48,'пр.взв'!$D$6:$Q$33,6,0),"")</f>
        <v>ПФО</v>
      </c>
      <c r="P48" s="259" t="str">
        <f>IFERROR(VLOOKUP(L48,'пр.взв'!$D$6:$Q$33,8,0),"")</f>
        <v>Башкортостан</v>
      </c>
      <c r="Q48" s="260"/>
      <c r="R48" s="260"/>
      <c r="S48" s="261"/>
      <c r="T48" s="262"/>
    </row>
    <row r="49" ht="12.75" customHeight="1">
      <c r="A49" s="73"/>
      <c r="B49" s="244"/>
      <c r="C49" s="244"/>
      <c r="D49" s="244"/>
      <c r="E49" s="244"/>
      <c r="F49" s="244"/>
      <c r="G49" s="244"/>
      <c r="H49" s="244"/>
      <c r="I49" s="244"/>
      <c r="J49" s="247"/>
      <c r="K49" s="246"/>
      <c r="L49" s="244"/>
      <c r="M49" s="244"/>
      <c r="N49" s="244"/>
      <c r="O49" s="244"/>
      <c r="P49" s="244"/>
      <c r="Q49" s="244"/>
      <c r="R49" s="244"/>
      <c r="S49" s="244"/>
      <c r="T49" s="247"/>
    </row>
    <row r="50" ht="12.75" customHeight="1">
      <c r="A50" s="248">
        <v>3.0</v>
      </c>
      <c r="B50" s="249" t="str">
        <f>'пр.хода'!E61</f>
        <v/>
      </c>
      <c r="C50" s="250" t="str">
        <f>IFERROR(VLOOKUP(B50,'пр.взв'!$D$6:$Q$33,2,0),"")</f>
        <v/>
      </c>
      <c r="D50" s="251" t="str">
        <f>IFERROR(VLOOKUP(B50,'пр.взв'!$D$6:$Q$33,5,0),"")</f>
        <v/>
      </c>
      <c r="E50" s="251" t="str">
        <f>IFERROR(VLOOKUP(B50,'пр.взв'!$D$6:$Q$33,6,0),"")</f>
        <v/>
      </c>
      <c r="F50" s="251" t="str">
        <f>IFERROR(VLOOKUP(B50,'пр.взв'!$D$6:$Q$33,8,0),"")</f>
        <v/>
      </c>
      <c r="G50" s="264"/>
      <c r="H50" s="265"/>
      <c r="I50" s="266"/>
      <c r="J50" s="267"/>
      <c r="K50" s="275">
        <v>7.0</v>
      </c>
      <c r="L50" s="249" t="str">
        <f>'пр.хода'!AF61</f>
        <v/>
      </c>
      <c r="M50" s="250" t="str">
        <f>IFERROR(VLOOKUP(L50,'пр.взв'!$D$6:$Q$33,2,0),"")</f>
        <v/>
      </c>
      <c r="N50" s="251" t="str">
        <f>IFERROR(VLOOKUP(L50,'пр.взв'!$D$6:$Q$33,5,0),"")</f>
        <v/>
      </c>
      <c r="O50" s="251" t="str">
        <f>IFERROR(VLOOKUP(L50,'пр.взв'!$D$6:$Q$33,6,0),"")</f>
        <v/>
      </c>
      <c r="P50" s="251" t="str">
        <f>IFERROR(VLOOKUP(L50,'пр.взв'!$D$6:$Q$33,8,0),"")</f>
        <v/>
      </c>
      <c r="Q50" s="264"/>
      <c r="R50" s="265"/>
      <c r="S50" s="266"/>
      <c r="T50" s="267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7"/>
      <c r="K51" s="77"/>
      <c r="L51" s="83"/>
      <c r="M51" s="83"/>
      <c r="N51" s="83"/>
      <c r="O51" s="83"/>
      <c r="P51" s="83"/>
      <c r="Q51" s="83"/>
      <c r="R51" s="83"/>
      <c r="S51" s="83"/>
      <c r="T51" s="257"/>
    </row>
    <row r="52" ht="12.75" customHeight="1">
      <c r="A52" s="64"/>
      <c r="B52" s="93">
        <f>'пр.хода'!E73</f>
        <v>11</v>
      </c>
      <c r="C52" s="258" t="str">
        <f>IFERROR(VLOOKUP(B52,'пр.взв'!$D$6:$Q$33,2,0),"")</f>
        <v>МОЛЧАНОВА Мария</v>
      </c>
      <c r="D52" s="259" t="str">
        <f>IFERROR(VLOOKUP(B52,'пр.взв'!$D$6:$Q$33,5,0),"")</f>
        <v>ЗМС</v>
      </c>
      <c r="E52" s="259" t="str">
        <f>IFERROR(VLOOKUP(B52,'пр.взв'!$D$6:$Q$33,6,0),"")</f>
        <v>ПФО</v>
      </c>
      <c r="F52" s="259" t="str">
        <f>IFERROR(VLOOKUP(B52,'пр.взв'!$D$6:$Q$33,8,0),"")</f>
        <v>Пермский</v>
      </c>
      <c r="G52" s="260"/>
      <c r="H52" s="260"/>
      <c r="I52" s="261"/>
      <c r="J52" s="262"/>
      <c r="K52" s="77"/>
      <c r="L52" s="93">
        <f>'пр.хода'!AF73</f>
        <v>12</v>
      </c>
      <c r="M52" s="258" t="str">
        <f>IFERROR(VLOOKUP(L52,'пр.взв'!$D$6:$Q$33,2,0),"")</f>
        <v>ГОРЕЛИКОВА Анна</v>
      </c>
      <c r="N52" s="259" t="str">
        <f>IFERROR(VLOOKUP(L52,'пр.взв'!$D$6:$Q$33,5,0),"")</f>
        <v>МСМК</v>
      </c>
      <c r="O52" s="259" t="str">
        <f>IFERROR(VLOOKUP(L52,'пр.взв'!$D$6:$Q$33,6,0),"")</f>
        <v>ЮФО</v>
      </c>
      <c r="P52" s="259" t="str">
        <f>IFERROR(VLOOKUP(L52,'пр.взв'!$D$6:$Q$33,8,0),"")</f>
        <v>Краснодарский</v>
      </c>
      <c r="Q52" s="260"/>
      <c r="R52" s="260"/>
      <c r="S52" s="261"/>
      <c r="T52" s="262"/>
    </row>
    <row r="53" ht="12.75" customHeight="1">
      <c r="A53" s="73"/>
      <c r="B53" s="244"/>
      <c r="C53" s="244"/>
      <c r="D53" s="244"/>
      <c r="E53" s="244"/>
      <c r="F53" s="244"/>
      <c r="G53" s="244"/>
      <c r="H53" s="244"/>
      <c r="I53" s="244"/>
      <c r="J53" s="247"/>
      <c r="K53" s="246"/>
      <c r="L53" s="244"/>
      <c r="M53" s="244"/>
      <c r="N53" s="244"/>
      <c r="O53" s="244"/>
      <c r="P53" s="244"/>
      <c r="Q53" s="244"/>
      <c r="R53" s="244"/>
      <c r="S53" s="244"/>
      <c r="T53" s="247"/>
    </row>
    <row r="54" ht="12.75" customHeight="1">
      <c r="A54" s="248">
        <v>4.0</v>
      </c>
      <c r="B54" s="249" t="str">
        <f>'пр.хода'!E85</f>
        <v/>
      </c>
      <c r="C54" s="250" t="str">
        <f>IFERROR(VLOOKUP(B54,'пр.взв'!$D$6:$Q$33,2,0),"")</f>
        <v/>
      </c>
      <c r="D54" s="251" t="str">
        <f>IFERROR(VLOOKUP(B54,'пр.взв'!$D$6:$Q$33,5,0),"")</f>
        <v/>
      </c>
      <c r="E54" s="251" t="str">
        <f>IFERROR(VLOOKUP(B54,'пр.взв'!$D$6:$Q$33,6,0),"")</f>
        <v/>
      </c>
      <c r="F54" s="251" t="str">
        <f>IFERROR(VLOOKUP(B54,'пр.взв'!$D$6:$Q$33,8,0),"")</f>
        <v/>
      </c>
      <c r="G54" s="252"/>
      <c r="H54" s="253"/>
      <c r="I54" s="254"/>
      <c r="J54" s="263"/>
      <c r="K54" s="275">
        <v>8.0</v>
      </c>
      <c r="L54" s="249">
        <f>'пр.хода'!AF85</f>
        <v>8</v>
      </c>
      <c r="M54" s="250" t="str">
        <f>IFERROR(VLOOKUP(L54,'пр.взв'!$D$6:$Q$33,2,0),"")</f>
        <v>КОБЕЛЕВА Оксана</v>
      </c>
      <c r="N54" s="251" t="str">
        <f>IFERROR(VLOOKUP(L54,'пр.взв'!$D$6:$Q$33,5,0),"")</f>
        <v>МС</v>
      </c>
      <c r="O54" s="251" t="str">
        <f>IFERROR(VLOOKUP(L54,'пр.взв'!$D$6:$Q$33,6,0),"")</f>
        <v>УФО</v>
      </c>
      <c r="P54" s="251" t="str">
        <f>IFERROR(VLOOKUP(L54,'пр.взв'!$D$6:$Q$33,8,0),"")</f>
        <v>Свердловская</v>
      </c>
      <c r="Q54" s="252"/>
      <c r="R54" s="253"/>
      <c r="S54" s="254"/>
      <c r="T54" s="263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7"/>
      <c r="K55" s="77"/>
      <c r="L55" s="83"/>
      <c r="M55" s="83"/>
      <c r="N55" s="83"/>
      <c r="O55" s="83"/>
      <c r="P55" s="83"/>
      <c r="Q55" s="83"/>
      <c r="R55" s="83"/>
      <c r="S55" s="83"/>
      <c r="T55" s="257"/>
    </row>
    <row r="56" ht="12.75" customHeight="1">
      <c r="A56" s="64"/>
      <c r="B56" s="93">
        <f>'пр.хода'!E97</f>
        <v>15</v>
      </c>
      <c r="C56" s="258" t="str">
        <f>IFERROR(VLOOKUP(B56,'пр.взв'!$D$6:$Q$33,2,0),"")</f>
        <v>МИРОНОВА Кристина</v>
      </c>
      <c r="D56" s="259" t="str">
        <f>IFERROR(VLOOKUP(B56,'пр.взв'!$D$6:$Q$33,5,0),"")</f>
        <v>КМС</v>
      </c>
      <c r="E56" s="259" t="str">
        <f>IFERROR(VLOOKUP(B56,'пр.взв'!$D$6:$Q$33,6,0),"")</f>
        <v>СФО</v>
      </c>
      <c r="F56" s="259" t="str">
        <f>IFERROR(VLOOKUP(B56,'пр.взв'!$D$6:$Q$33,8,0),"")</f>
        <v>Новосибирская</v>
      </c>
      <c r="G56" s="260"/>
      <c r="H56" s="260"/>
      <c r="I56" s="261"/>
      <c r="J56" s="262"/>
      <c r="K56" s="77"/>
      <c r="L56" s="93">
        <f>'пр.хода'!AF97</f>
        <v>16</v>
      </c>
      <c r="M56" s="258" t="str">
        <f>IFERROR(VLOOKUP(L56,'пр.взв'!$D$6:$Q$34,2,0),"")</f>
        <v>СЕРГЕЕВА Алина</v>
      </c>
      <c r="N56" s="259" t="str">
        <f>IFERROR(VLOOKUP(L56,'пр.взв'!$D$6:$Q$34,5,0),"")</f>
        <v>КМС</v>
      </c>
      <c r="O56" s="259" t="str">
        <f>IFERROR(VLOOKUP(L56,'пр.взв'!$D$6:$Q$34,6,0),"")</f>
        <v>УФО</v>
      </c>
      <c r="P56" s="259" t="str">
        <f>IFERROR(VLOOKUP(L56,'пр.взв'!$D$6:$Q$34,8,0),"")</f>
        <v>Тюменская</v>
      </c>
      <c r="Q56" s="260"/>
      <c r="R56" s="260"/>
      <c r="S56" s="261"/>
      <c r="T56" s="262"/>
    </row>
    <row r="57" ht="12.75" customHeight="1">
      <c r="A57" s="73"/>
      <c r="B57" s="244"/>
      <c r="C57" s="244"/>
      <c r="D57" s="244"/>
      <c r="E57" s="244"/>
      <c r="F57" s="244"/>
      <c r="G57" s="244"/>
      <c r="H57" s="244"/>
      <c r="I57" s="244"/>
      <c r="J57" s="247"/>
      <c r="K57" s="246"/>
      <c r="L57" s="244"/>
      <c r="M57" s="244"/>
      <c r="N57" s="244"/>
      <c r="O57" s="244"/>
      <c r="P57" s="244"/>
      <c r="Q57" s="244"/>
      <c r="R57" s="244"/>
      <c r="S57" s="244"/>
      <c r="T57" s="247"/>
    </row>
    <row r="58" ht="12.75" customHeight="1">
      <c r="B58" s="229">
        <f>B38</f>
        <v>4</v>
      </c>
      <c r="C58" s="227" t="s">
        <v>196</v>
      </c>
      <c r="D58" s="227"/>
      <c r="E58" s="228"/>
      <c r="G58" s="227"/>
      <c r="H58" s="227"/>
      <c r="I58" s="227"/>
      <c r="J58" s="227"/>
      <c r="L58" s="229">
        <f>L38</f>
        <v>4</v>
      </c>
      <c r="M58" s="227" t="s">
        <v>196</v>
      </c>
      <c r="N58" s="227"/>
      <c r="O58" s="228"/>
      <c r="Q58" s="227"/>
      <c r="R58" s="227"/>
      <c r="S58" s="227"/>
      <c r="T58" s="227"/>
    </row>
    <row r="59" ht="12.75" customHeight="1">
      <c r="B59" s="233" t="s">
        <v>197</v>
      </c>
      <c r="C59" s="231" t="s">
        <v>198</v>
      </c>
      <c r="D59" s="232" t="s">
        <v>208</v>
      </c>
      <c r="E59" s="232"/>
      <c r="F59" s="231"/>
      <c r="G59" s="233" t="str">
        <f>G39</f>
        <v>В.к.  50  кг</v>
      </c>
      <c r="H59" s="231"/>
      <c r="I59" s="231"/>
      <c r="J59" s="231"/>
      <c r="K59" s="231"/>
      <c r="L59" s="233" t="s">
        <v>209</v>
      </c>
      <c r="M59" s="231" t="s">
        <v>198</v>
      </c>
      <c r="N59" s="232" t="s">
        <v>208</v>
      </c>
      <c r="O59" s="232"/>
      <c r="P59" s="234"/>
      <c r="Q59" s="233" t="str">
        <f>G59</f>
        <v>В.к.  50  кг</v>
      </c>
      <c r="R59" s="231"/>
      <c r="S59" s="231"/>
      <c r="T59" s="231"/>
    </row>
    <row r="60" ht="12.75" customHeight="1">
      <c r="A60" s="235" t="s">
        <v>200</v>
      </c>
      <c r="B60" s="236" t="s">
        <v>8</v>
      </c>
      <c r="C60" s="237" t="s">
        <v>9</v>
      </c>
      <c r="D60" s="238" t="s">
        <v>201</v>
      </c>
      <c r="E60" s="239" t="s">
        <v>202</v>
      </c>
      <c r="F60" s="240"/>
      <c r="G60" s="237" t="s">
        <v>203</v>
      </c>
      <c r="H60" s="241" t="s">
        <v>204</v>
      </c>
      <c r="I60" s="237" t="s">
        <v>205</v>
      </c>
      <c r="J60" s="242" t="s">
        <v>206</v>
      </c>
      <c r="K60" s="235" t="s">
        <v>200</v>
      </c>
      <c r="L60" s="236" t="s">
        <v>8</v>
      </c>
      <c r="M60" s="237" t="s">
        <v>9</v>
      </c>
      <c r="N60" s="238" t="s">
        <v>201</v>
      </c>
      <c r="O60" s="274" t="s">
        <v>202</v>
      </c>
      <c r="P60" s="240"/>
      <c r="Q60" s="237" t="s">
        <v>203</v>
      </c>
      <c r="R60" s="241" t="s">
        <v>204</v>
      </c>
      <c r="S60" s="237" t="s">
        <v>205</v>
      </c>
      <c r="T60" s="242" t="s">
        <v>206</v>
      </c>
    </row>
    <row r="61" ht="13.5" customHeight="1">
      <c r="A61" s="243"/>
      <c r="B61" s="246"/>
      <c r="C61" s="244"/>
      <c r="D61" s="244"/>
      <c r="E61" s="245"/>
      <c r="F61" s="246"/>
      <c r="G61" s="244"/>
      <c r="H61" s="244"/>
      <c r="I61" s="244"/>
      <c r="J61" s="247"/>
      <c r="K61" s="243"/>
      <c r="L61" s="246"/>
      <c r="M61" s="244"/>
      <c r="N61" s="244"/>
      <c r="O61" s="245"/>
      <c r="P61" s="246"/>
      <c r="Q61" s="244"/>
      <c r="R61" s="244"/>
      <c r="S61" s="244"/>
      <c r="T61" s="247"/>
    </row>
    <row r="62" ht="12.75" customHeight="1">
      <c r="A62" s="276">
        <v>1.0</v>
      </c>
      <c r="B62" s="249" t="str">
        <f>'пр.хода'!G19</f>
        <v/>
      </c>
      <c r="C62" s="250" t="str">
        <f>IFERROR(VLOOKUP(B62,'пр.взв'!$D$6:$Q$33,2,0),"")</f>
        <v/>
      </c>
      <c r="D62" s="251" t="str">
        <f>IFERROR(VLOOKUP(B62,'пр.взв'!$D$6:$Q$33,5,0),"")</f>
        <v/>
      </c>
      <c r="E62" s="251" t="str">
        <f>IFERROR(VLOOKUP(B62,'пр.взв'!$D$6:$Q$33,6,0),"")</f>
        <v/>
      </c>
      <c r="F62" s="251" t="str">
        <f>IFERROR(VLOOKUP(B62,'пр.взв'!$D$6:$Q$33,8,0),"")</f>
        <v/>
      </c>
      <c r="G62" s="252"/>
      <c r="H62" s="253"/>
      <c r="I62" s="254"/>
      <c r="J62" s="238"/>
      <c r="K62" s="277">
        <v>3.0</v>
      </c>
      <c r="L62" s="249" t="str">
        <f>'пр.хода'!AD19</f>
        <v/>
      </c>
      <c r="M62" s="250" t="str">
        <f>IFERROR(VLOOKUP(L62,'пр.взв'!$D$6:$Q$33,2,0),"")</f>
        <v/>
      </c>
      <c r="N62" s="251" t="str">
        <f>IFERROR(VLOOKUP(L62,'пр.взв'!$D$6:$Q$33,5,0),"")</f>
        <v/>
      </c>
      <c r="O62" s="251" t="str">
        <f>IFERROR(VLOOKUP(L62,'пр.взв'!$D$6:$Q$33,6,0),"")</f>
        <v/>
      </c>
      <c r="P62" s="251" t="str">
        <f>IFERROR(VLOOKUP(L62,'пр.взв'!$D$6:$Q$33,8,0),"")</f>
        <v/>
      </c>
      <c r="Q62" s="252"/>
      <c r="R62" s="253"/>
      <c r="S62" s="254"/>
      <c r="T62" s="238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8" t="str">
        <f>IFERROR(VLOOKUP(B64,'пр.взв'!$D$6:$Q$33,2,0),"")</f>
        <v/>
      </c>
      <c r="D64" s="259" t="str">
        <f>IFERROR(VLOOKUP(B64,'пр.взв'!$D$6:$Q$33,5,0),"")</f>
        <v/>
      </c>
      <c r="E64" s="259" t="str">
        <f>IFERROR(VLOOKUP(B64,'пр.взв'!$D$6:$Q$33,6,0),"")</f>
        <v/>
      </c>
      <c r="F64" s="259" t="str">
        <f>IFERROR(VLOOKUP(B64,'пр.взв'!$D$6:$Q$33,8,0),"")</f>
        <v/>
      </c>
      <c r="G64" s="260"/>
      <c r="H64" s="260"/>
      <c r="I64" s="261"/>
      <c r="J64" s="261"/>
      <c r="K64" s="76"/>
      <c r="L64" s="93" t="str">
        <f>'пр.хода'!AD43</f>
        <v/>
      </c>
      <c r="M64" s="258" t="str">
        <f>IFERROR(VLOOKUP(L64,'пр.взв'!$D$6:$Q$33,2,0),"")</f>
        <v/>
      </c>
      <c r="N64" s="259" t="str">
        <f>IFERROR(VLOOKUP(L64,'пр.взв'!$D$6:$Q$33,5,0),"")</f>
        <v/>
      </c>
      <c r="O64" s="259" t="str">
        <f>IFERROR(VLOOKUP(L64,'пр.взв'!$D$6:$Q$33,6,0),"")</f>
        <v/>
      </c>
      <c r="P64" s="259" t="str">
        <f>IFERROR(VLOOKUP(L64,'пр.взв'!$D$6:$Q$33,8,0),"")</f>
        <v/>
      </c>
      <c r="Q64" s="260"/>
      <c r="R64" s="260"/>
      <c r="S64" s="261"/>
      <c r="T64" s="261"/>
    </row>
    <row r="65" ht="12.75" customHeight="1">
      <c r="A65" s="245"/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</row>
    <row r="66" ht="12.75" customHeight="1">
      <c r="A66" s="276">
        <v>2.0</v>
      </c>
      <c r="B66" s="249" t="str">
        <f>'пр.хода'!G67</f>
        <v/>
      </c>
      <c r="C66" s="250" t="str">
        <f>IFERROR(VLOOKUP(B66,'пр.взв'!$D$6:$Q$33,2,0),"")</f>
        <v/>
      </c>
      <c r="D66" s="251" t="str">
        <f>IFERROR(VLOOKUP(B66,'пр.взв'!$D$6:$Q$33,5,0),"")</f>
        <v/>
      </c>
      <c r="E66" s="251" t="str">
        <f>IFERROR(VLOOKUP(B66,'пр.взв'!$D$6:$Q$33,6,0),"")</f>
        <v/>
      </c>
      <c r="F66" s="251" t="str">
        <f>IFERROR(VLOOKUP(B66,'пр.взв'!$D$6:$Q$33,8,0),"")</f>
        <v/>
      </c>
      <c r="G66" s="252"/>
      <c r="H66" s="253"/>
      <c r="I66" s="254"/>
      <c r="J66" s="251"/>
      <c r="K66" s="277">
        <v>4.0</v>
      </c>
      <c r="L66" s="249" t="str">
        <f>'пр.хода'!AD67</f>
        <v/>
      </c>
      <c r="M66" s="250" t="str">
        <f>IFERROR(VLOOKUP(L66,'пр.взв'!$D$6:$Q$33,2,0),"")</f>
        <v/>
      </c>
      <c r="N66" s="251" t="str">
        <f>IFERROR(VLOOKUP(L66,'пр.взв'!$D$6:$Q$33,5,0),"")</f>
        <v/>
      </c>
      <c r="O66" s="251" t="str">
        <f>IFERROR(VLOOKUP(L66,'пр.взв'!$D$6:$Q$33,6,0),"")</f>
        <v/>
      </c>
      <c r="P66" s="251" t="str">
        <f>IFERROR(VLOOKUP(L66,'пр.взв'!$D$6:$Q$33,8,0),"")</f>
        <v/>
      </c>
      <c r="Q66" s="252"/>
      <c r="R66" s="253"/>
      <c r="S66" s="254"/>
      <c r="T66" s="251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8" t="str">
        <f>IFERROR(VLOOKUP(B68,'пр.взв'!$D$6:$Q$33,2,0),"")</f>
        <v/>
      </c>
      <c r="D68" s="259" t="str">
        <f>IFERROR(VLOOKUP(B68,'пр.взв'!$D$6:$Q$33,5,0),"")</f>
        <v/>
      </c>
      <c r="E68" s="259" t="str">
        <f>IFERROR(VLOOKUP(B68,'пр.взв'!$D$6:$Q$33,6,0),"")</f>
        <v/>
      </c>
      <c r="F68" s="259" t="str">
        <f>IFERROR(VLOOKUP(B68,'пр.взв'!$D$6:$Q$33,8,0),"")</f>
        <v/>
      </c>
      <c r="G68" s="260"/>
      <c r="H68" s="260"/>
      <c r="I68" s="261"/>
      <c r="J68" s="261"/>
      <c r="K68" s="76"/>
      <c r="L68" s="93" t="str">
        <f>'пр.хода'!AD91</f>
        <v/>
      </c>
      <c r="M68" s="258" t="str">
        <f>IFERROR(VLOOKUP(L68,'пр.взв'!$D$6:$Q$34,2,0),"")</f>
        <v/>
      </c>
      <c r="N68" s="259" t="str">
        <f>IFERROR(VLOOKUP(L68,'пр.взв'!$D$6:$Q$34,5,0),"")</f>
        <v/>
      </c>
      <c r="O68" s="259" t="str">
        <f>IFERROR(VLOOKUP(L68,'пр.взв'!$D$6:$Q$34,6,0),"")</f>
        <v/>
      </c>
      <c r="P68" s="259" t="str">
        <f>IFERROR(VLOOKUP(L68,'пр.взв'!$D$6:$Q$34,8,0),"")</f>
        <v/>
      </c>
      <c r="Q68" s="260"/>
      <c r="R68" s="260"/>
      <c r="S68" s="261"/>
      <c r="T68" s="261"/>
    </row>
    <row r="69" ht="12.75" customHeight="1">
      <c r="A69" s="245"/>
      <c r="B69" s="244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44"/>
    </row>
    <row r="70" ht="12.75" customHeight="1">
      <c r="B70" s="229">
        <f>B58</f>
        <v>4</v>
      </c>
      <c r="C70" s="227" t="s">
        <v>196</v>
      </c>
      <c r="D70" s="227"/>
      <c r="E70" s="228"/>
      <c r="G70" s="227"/>
      <c r="H70" s="227"/>
      <c r="I70" s="227"/>
      <c r="J70" s="227"/>
      <c r="L70" s="229">
        <f>L58</f>
        <v>4</v>
      </c>
      <c r="M70" s="227" t="s">
        <v>196</v>
      </c>
      <c r="N70" s="227"/>
      <c r="O70" s="228"/>
      <c r="Q70" s="227"/>
      <c r="R70" s="227"/>
      <c r="S70" s="227"/>
      <c r="T70" s="227"/>
    </row>
    <row r="71" ht="12.75" customHeight="1">
      <c r="B71" s="233" t="s">
        <v>197</v>
      </c>
      <c r="C71" s="278" t="s">
        <v>210</v>
      </c>
      <c r="D71" s="279"/>
      <c r="E71" s="279"/>
      <c r="F71" s="279"/>
      <c r="G71" s="280" t="str">
        <f>G59</f>
        <v>В.к.  50  кг</v>
      </c>
      <c r="H71" s="279"/>
      <c r="I71" s="279"/>
      <c r="J71" s="279"/>
      <c r="K71" s="281"/>
      <c r="L71" s="233" t="s">
        <v>182</v>
      </c>
      <c r="M71" s="278" t="s">
        <v>210</v>
      </c>
      <c r="N71" s="279"/>
      <c r="O71" s="279"/>
      <c r="P71" s="282"/>
      <c r="Q71" s="233" t="str">
        <f>G71</f>
        <v>В.к.  50  кг</v>
      </c>
      <c r="R71" s="279"/>
      <c r="S71" s="279"/>
      <c r="T71" s="279"/>
    </row>
    <row r="72" ht="12.75" customHeight="1">
      <c r="A72" s="235" t="s">
        <v>200</v>
      </c>
      <c r="B72" s="236" t="s">
        <v>8</v>
      </c>
      <c r="C72" s="237" t="s">
        <v>9</v>
      </c>
      <c r="D72" s="238" t="s">
        <v>201</v>
      </c>
      <c r="E72" s="239" t="s">
        <v>202</v>
      </c>
      <c r="F72" s="240"/>
      <c r="G72" s="237" t="s">
        <v>203</v>
      </c>
      <c r="H72" s="241" t="s">
        <v>204</v>
      </c>
      <c r="I72" s="237" t="s">
        <v>205</v>
      </c>
      <c r="J72" s="242" t="s">
        <v>206</v>
      </c>
      <c r="K72" s="235" t="s">
        <v>200</v>
      </c>
      <c r="L72" s="236" t="s">
        <v>8</v>
      </c>
      <c r="M72" s="237" t="s">
        <v>9</v>
      </c>
      <c r="N72" s="238" t="s">
        <v>201</v>
      </c>
      <c r="O72" s="274" t="s">
        <v>202</v>
      </c>
      <c r="P72" s="240"/>
      <c r="Q72" s="237" t="s">
        <v>203</v>
      </c>
      <c r="R72" s="241" t="s">
        <v>204</v>
      </c>
      <c r="S72" s="237" t="s">
        <v>205</v>
      </c>
      <c r="T72" s="242" t="s">
        <v>206</v>
      </c>
    </row>
    <row r="73" ht="13.5" customHeight="1">
      <c r="A73" s="243"/>
      <c r="B73" s="246"/>
      <c r="C73" s="244"/>
      <c r="D73" s="244"/>
      <c r="E73" s="245"/>
      <c r="F73" s="246"/>
      <c r="G73" s="244"/>
      <c r="H73" s="244"/>
      <c r="I73" s="244"/>
      <c r="J73" s="247"/>
      <c r="K73" s="243"/>
      <c r="L73" s="246"/>
      <c r="M73" s="244"/>
      <c r="N73" s="244"/>
      <c r="O73" s="245"/>
      <c r="P73" s="246"/>
      <c r="Q73" s="244"/>
      <c r="R73" s="244"/>
      <c r="S73" s="244"/>
      <c r="T73" s="247"/>
    </row>
    <row r="74" ht="12.75" customHeight="1">
      <c r="A74" s="277">
        <v>1.0</v>
      </c>
      <c r="B74" s="249" t="str">
        <f>'пр.хода'!I31</f>
        <v/>
      </c>
      <c r="C74" s="250" t="str">
        <f>IFERROR(VLOOKUP(B74,'пр.взв'!$D$6:$Q$33,2,0),"")</f>
        <v/>
      </c>
      <c r="D74" s="251" t="str">
        <f>IFERROR(VLOOKUP(B74,'пр.взв'!$D$6:$Q$33,5,0),"")</f>
        <v/>
      </c>
      <c r="E74" s="251" t="str">
        <f>IFERROR(VLOOKUP(B74,'пр.взв'!$D$6:$Q$33,6,0),"")</f>
        <v/>
      </c>
      <c r="F74" s="251" t="str">
        <f>IFERROR(VLOOKUP(B74,'пр.взв'!$D$6:$Q$33,8,0),"")</f>
        <v/>
      </c>
      <c r="G74" s="252"/>
      <c r="H74" s="253"/>
      <c r="I74" s="254"/>
      <c r="J74" s="238"/>
      <c r="K74" s="277">
        <v>2.0</v>
      </c>
      <c r="L74" s="249" t="str">
        <f>'пр.хода'!AB31</f>
        <v/>
      </c>
      <c r="M74" s="250" t="str">
        <f>IFERROR(VLOOKUP(L74,'пр.взв'!$D$6:$Q$33,2,0),"")</f>
        <v/>
      </c>
      <c r="N74" s="251" t="str">
        <f>IFERROR(VLOOKUP(L74,'пр.взв'!$D$6:$Q$33,5,0),"")</f>
        <v/>
      </c>
      <c r="O74" s="251" t="str">
        <f>IFERROR(VLOOKUP(L74,'пр.взв'!$D$6:$Q$33,6,0),"")</f>
        <v/>
      </c>
      <c r="P74" s="251" t="str">
        <f>IFERROR(VLOOKUP(L74,'пр.взв'!$D$6:$Q$33,8,0),"")</f>
        <v/>
      </c>
      <c r="Q74" s="252"/>
      <c r="R74" s="253"/>
      <c r="S74" s="254"/>
      <c r="T74" s="238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8" t="str">
        <f>IFERROR(VLOOKUP(B76,'пр.взв'!$D$6:$Q$33,2,0),"")</f>
        <v/>
      </c>
      <c r="D76" s="259" t="str">
        <f>IFERROR(VLOOKUP(B76,'пр.взв'!$D$6:$Q$33,5,0),"")</f>
        <v/>
      </c>
      <c r="E76" s="259" t="str">
        <f>IFERROR(VLOOKUP(B76,'пр.взв'!$D$6:$Q$33,6,0),"")</f>
        <v/>
      </c>
      <c r="F76" s="259" t="str">
        <f>IFERROR(VLOOKUP(B76,'пр.взв'!$D$6:$Q$33,8,0),"")</f>
        <v/>
      </c>
      <c r="G76" s="260"/>
      <c r="H76" s="260"/>
      <c r="I76" s="261"/>
      <c r="J76" s="261"/>
      <c r="K76" s="76"/>
      <c r="L76" s="93" t="str">
        <f>'пр.хода'!AB79</f>
        <v/>
      </c>
      <c r="M76" s="258" t="str">
        <f>IFERROR(VLOOKUP(L76,'пр.взв'!$D$6:$Q$34,2,0),"")</f>
        <v/>
      </c>
      <c r="N76" s="259" t="str">
        <f>IFERROR(VLOOKUP(L76,'пр.взв'!$D$6:$Q$34,5,0),"")</f>
        <v/>
      </c>
      <c r="O76" s="259" t="str">
        <f>IFERROR(VLOOKUP(L76,'пр.взв'!$D$6:$Q$34,6,0),"")</f>
        <v/>
      </c>
      <c r="P76" s="259" t="str">
        <f>IFERROR(VLOOKUP(L76,'пр.взв'!$D$6:$Q$34,8,0),"")</f>
        <v/>
      </c>
      <c r="Q76" s="260"/>
      <c r="R76" s="260"/>
      <c r="S76" s="261"/>
      <c r="T76" s="261"/>
    </row>
    <row r="77" ht="12.75" customHeight="1">
      <c r="A77" s="244"/>
      <c r="B77" s="244"/>
      <c r="C77" s="244"/>
      <c r="D77" s="244"/>
      <c r="E77" s="244"/>
      <c r="F77" s="244"/>
      <c r="G77" s="244"/>
      <c r="H77" s="244"/>
      <c r="I77" s="244"/>
      <c r="J77" s="244"/>
      <c r="K77" s="244"/>
      <c r="L77" s="244"/>
      <c r="M77" s="244"/>
      <c r="N77" s="244"/>
      <c r="O77" s="244"/>
      <c r="P77" s="244"/>
      <c r="Q77" s="244"/>
      <c r="R77" s="244"/>
      <c r="S77" s="244"/>
      <c r="T77" s="244"/>
    </row>
    <row r="78" ht="12.75" customHeight="1">
      <c r="B78" s="229">
        <f>B70</f>
        <v>4</v>
      </c>
      <c r="C78" s="227" t="s">
        <v>196</v>
      </c>
      <c r="D78" s="227"/>
      <c r="E78" s="228"/>
      <c r="G78" s="227"/>
      <c r="H78" s="227"/>
      <c r="I78" s="227"/>
      <c r="J78" s="227"/>
      <c r="L78" s="229">
        <f>L70</f>
        <v>4</v>
      </c>
      <c r="M78" s="227" t="s">
        <v>196</v>
      </c>
      <c r="N78" s="227"/>
      <c r="O78" s="228"/>
      <c r="Q78" s="227"/>
      <c r="R78" s="227"/>
      <c r="S78" s="227"/>
      <c r="T78" s="227"/>
    </row>
    <row r="79" ht="12.75" customHeight="1">
      <c r="A79" s="283" t="s">
        <v>211</v>
      </c>
      <c r="K79" s="283" t="s">
        <v>211</v>
      </c>
    </row>
    <row r="80" ht="12.75" customHeight="1">
      <c r="B80" s="233" t="s">
        <v>197</v>
      </c>
      <c r="C80" s="284"/>
      <c r="D80" s="284"/>
      <c r="E80" s="284"/>
      <c r="F80" s="284"/>
      <c r="G80" s="79" t="str">
        <f>G71</f>
        <v>В.к.  50  кг</v>
      </c>
      <c r="H80" s="284"/>
      <c r="I80" s="284"/>
      <c r="J80" s="284"/>
      <c r="K80" s="49"/>
      <c r="L80" s="233" t="s">
        <v>182</v>
      </c>
      <c r="M80" s="284"/>
      <c r="N80" s="284"/>
      <c r="O80" s="284"/>
      <c r="P80" s="285"/>
      <c r="Q80" s="79" t="str">
        <f>G80</f>
        <v>В.к.  50  кг</v>
      </c>
      <c r="R80" s="281"/>
      <c r="S80" s="281"/>
      <c r="T80" s="281"/>
    </row>
    <row r="81" ht="12.75" customHeight="1">
      <c r="A81" s="235" t="s">
        <v>200</v>
      </c>
      <c r="B81" s="236" t="s">
        <v>8</v>
      </c>
      <c r="C81" s="237" t="s">
        <v>9</v>
      </c>
      <c r="D81" s="238" t="s">
        <v>201</v>
      </c>
      <c r="E81" s="239" t="s">
        <v>202</v>
      </c>
      <c r="F81" s="240"/>
      <c r="G81" s="237" t="s">
        <v>203</v>
      </c>
      <c r="H81" s="241" t="s">
        <v>204</v>
      </c>
      <c r="I81" s="237" t="s">
        <v>205</v>
      </c>
      <c r="J81" s="242" t="s">
        <v>206</v>
      </c>
      <c r="K81" s="235" t="s">
        <v>200</v>
      </c>
      <c r="L81" s="236" t="s">
        <v>8</v>
      </c>
      <c r="M81" s="237" t="s">
        <v>9</v>
      </c>
      <c r="N81" s="238" t="s">
        <v>201</v>
      </c>
      <c r="O81" s="274" t="s">
        <v>202</v>
      </c>
      <c r="P81" s="240"/>
      <c r="Q81" s="237" t="s">
        <v>203</v>
      </c>
      <c r="R81" s="241" t="s">
        <v>204</v>
      </c>
      <c r="S81" s="237" t="s">
        <v>205</v>
      </c>
      <c r="T81" s="242" t="s">
        <v>206</v>
      </c>
    </row>
    <row r="82" ht="13.5" customHeight="1">
      <c r="A82" s="243"/>
      <c r="B82" s="246"/>
      <c r="C82" s="244"/>
      <c r="D82" s="244"/>
      <c r="E82" s="245"/>
      <c r="F82" s="246"/>
      <c r="G82" s="244"/>
      <c r="H82" s="244"/>
      <c r="I82" s="244"/>
      <c r="J82" s="247"/>
      <c r="K82" s="243"/>
      <c r="L82" s="246"/>
      <c r="M82" s="244"/>
      <c r="N82" s="244"/>
      <c r="O82" s="245"/>
      <c r="P82" s="246"/>
      <c r="Q82" s="244"/>
      <c r="R82" s="244"/>
      <c r="S82" s="244"/>
      <c r="T82" s="247"/>
    </row>
    <row r="83" ht="12.75" customHeight="1">
      <c r="A83" s="277">
        <v>1.0</v>
      </c>
      <c r="B83" s="68" t="str">
        <f>'пр.хода'!I6</f>
        <v> </v>
      </c>
      <c r="C83" s="250" t="str">
        <f>IFERROR(VLOOKUP(B83,'пр.взв'!$D$6:$Q$33,2,0),"")</f>
        <v/>
      </c>
      <c r="D83" s="251" t="str">
        <f>IFERROR(VLOOKUP(B83,'пр.взв'!$D$6:$Q$33,5,0),"")</f>
        <v/>
      </c>
      <c r="E83" s="251" t="str">
        <f>IFERROR(VLOOKUP(B83,'пр.взв'!$D$6:$Q$33,6,0),"")</f>
        <v/>
      </c>
      <c r="F83" s="251" t="str">
        <f>IFERROR(VLOOKUP(B83,'пр.взв'!$D$6:$Q$33,8,0),"")</f>
        <v/>
      </c>
      <c r="G83" s="252"/>
      <c r="H83" s="253"/>
      <c r="I83" s="254"/>
      <c r="J83" s="238"/>
      <c r="K83" s="277">
        <v>3.0</v>
      </c>
      <c r="L83" s="68" t="str">
        <f>'пр.хода'!J91</f>
        <v> </v>
      </c>
      <c r="M83" s="250" t="str">
        <f>IFERROR(VLOOKUP(L83,'пр.взв'!$D$6:$Q$33,2,0),"")</f>
        <v/>
      </c>
      <c r="N83" s="251" t="str">
        <f>IFERROR(VLOOKUP(L83,'пр.взв'!$D$6:$Q$33,5,0),"")</f>
        <v/>
      </c>
      <c r="O83" s="251" t="str">
        <f>IFERROR(VLOOKUP(L83,'пр.взв'!$D$6:$Q$33,6,0),"")</f>
        <v/>
      </c>
      <c r="P83" s="251" t="str">
        <f>IFERROR(VLOOKUP(L83,'пр.взв'!$D$6:$Q$33,8,0),"")</f>
        <v/>
      </c>
      <c r="Q83" s="252"/>
      <c r="R83" s="253"/>
      <c r="S83" s="254"/>
      <c r="T83" s="238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8" t="str">
        <f>IFERROR(VLOOKUP(B85,'пр.взв'!$D$6:$Q$33,2,0),"")</f>
        <v/>
      </c>
      <c r="D85" s="259" t="str">
        <f>IFERROR(VLOOKUP(B85,'пр.взв'!$D$6:$Q$33,5,0),"")</f>
        <v/>
      </c>
      <c r="E85" s="259" t="str">
        <f>IFERROR(VLOOKUP(B85,'пр.взв'!$D$6:$Q$33,6,0),"")</f>
        <v/>
      </c>
      <c r="F85" s="259" t="str">
        <f>IFERROR(VLOOKUP(B85,'пр.взв'!$D$6:$Q$33,8,0),"")</f>
        <v/>
      </c>
      <c r="G85" s="260"/>
      <c r="H85" s="260"/>
      <c r="I85" s="261"/>
      <c r="J85" s="261"/>
      <c r="K85" s="76"/>
      <c r="L85" s="93" t="str">
        <f>'пр.хода'!J95</f>
        <v> </v>
      </c>
      <c r="M85" s="258" t="str">
        <f>IFERROR(VLOOKUP(L85,'пр.взв'!$D$6:$Q$33,2,0),"")</f>
        <v/>
      </c>
      <c r="N85" s="259" t="str">
        <f>IFERROR(VLOOKUP(L85,'пр.взв'!$D$6:$Q$33,5,0),"")</f>
        <v/>
      </c>
      <c r="O85" s="259" t="str">
        <f>IFERROR(VLOOKUP(L85,'пр.взв'!$D$6:$Q$33,6,0),"")</f>
        <v/>
      </c>
      <c r="P85" s="259" t="str">
        <f>IFERROR(VLOOKUP(L85,'пр.взв'!$D$6:$Q$33,8,0),"")</f>
        <v/>
      </c>
      <c r="Q85" s="260"/>
      <c r="R85" s="260"/>
      <c r="S85" s="261"/>
      <c r="T85" s="261"/>
    </row>
    <row r="86" ht="13.5" customHeight="1">
      <c r="A86" s="83"/>
      <c r="B86" s="83"/>
      <c r="C86" s="244"/>
      <c r="D86" s="244"/>
      <c r="E86" s="244"/>
      <c r="F86" s="244"/>
      <c r="G86" s="244"/>
      <c r="H86" s="244"/>
      <c r="I86" s="244"/>
      <c r="J86" s="244"/>
      <c r="K86" s="83"/>
      <c r="L86" s="83"/>
      <c r="M86" s="244"/>
      <c r="N86" s="244"/>
      <c r="O86" s="244"/>
      <c r="P86" s="244"/>
      <c r="Q86" s="244"/>
      <c r="R86" s="244"/>
      <c r="S86" s="244"/>
      <c r="T86" s="244"/>
    </row>
    <row r="87" ht="12.75" customHeight="1">
      <c r="A87" s="277">
        <v>2.0</v>
      </c>
      <c r="B87" s="68" t="str">
        <f>'пр.хода'!J17</f>
        <v> </v>
      </c>
      <c r="C87" s="250" t="str">
        <f>IFERROR(VLOOKUP(B87,'пр.взв'!$D$6:$Q$33,2,0),"")</f>
        <v/>
      </c>
      <c r="D87" s="251" t="str">
        <f>IFERROR(VLOOKUP(B87,'пр.взв'!$D$6:$Q$33,5,0),"")</f>
        <v/>
      </c>
      <c r="E87" s="251" t="str">
        <f>IFERROR(VLOOKUP(B87,'пр.взв'!$D$6:$Q$33,6,0),"")</f>
        <v/>
      </c>
      <c r="F87" s="251" t="str">
        <f>IFERROR(VLOOKUP(B87,'пр.взв'!$D$6:$Q$33,8,0),"")</f>
        <v/>
      </c>
      <c r="G87" s="252"/>
      <c r="H87" s="253"/>
      <c r="I87" s="254"/>
      <c r="J87" s="238"/>
      <c r="K87" s="277">
        <v>4.0</v>
      </c>
      <c r="L87" s="68" t="str">
        <f>'пр.хода'!I102</f>
        <v> </v>
      </c>
      <c r="M87" s="250" t="str">
        <f>IFERROR(VLOOKUP(L87,'пр.взв'!$D$6:$Q$33,2,0),"")</f>
        <v/>
      </c>
      <c r="N87" s="251" t="str">
        <f>IFERROR(VLOOKUP(L87,'пр.взв'!$D$6:$Q$33,5,0),"")</f>
        <v/>
      </c>
      <c r="O87" s="251" t="str">
        <f>IFERROR(VLOOKUP(L87,'пр.взв'!$D$6:$Q$33,6,0),"")</f>
        <v/>
      </c>
      <c r="P87" s="251" t="str">
        <f>IFERROR(VLOOKUP(L87,'пр.взв'!$D$6:$Q$33,8,0),"")</f>
        <v/>
      </c>
      <c r="Q87" s="252"/>
      <c r="R87" s="253"/>
      <c r="S87" s="254"/>
      <c r="T87" s="238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8" t="str">
        <f>IFERROR(VLOOKUP(B89,'пр.взв'!$D$6:$Q$33,2,0),"")</f>
        <v/>
      </c>
      <c r="D89" s="259" t="str">
        <f>IFERROR(VLOOKUP(B89,'пр.взв'!$D$6:$Q$33,5,0),"")</f>
        <v/>
      </c>
      <c r="E89" s="259" t="str">
        <f>IFERROR(VLOOKUP(B89,'пр.взв'!$D$6:$Q$33,6,0),"")</f>
        <v/>
      </c>
      <c r="F89" s="259" t="str">
        <f>IFERROR(VLOOKUP(B89,'пр.взв'!$D$6:$Q$33,8,0),"")</f>
        <v/>
      </c>
      <c r="G89" s="260"/>
      <c r="H89" s="260"/>
      <c r="I89" s="261"/>
      <c r="J89" s="261"/>
      <c r="K89" s="76"/>
      <c r="L89" s="93" t="str">
        <f>'пр.хода'!I106</f>
        <v> </v>
      </c>
      <c r="M89" s="258" t="str">
        <f>IFERROR(VLOOKUP(L89,'пр.взв'!$D$6:$Q$34,2,0),"")</f>
        <v/>
      </c>
      <c r="N89" s="259" t="str">
        <f>IFERROR(VLOOKUP(L89,'пр.взв'!$D$6:$Q$34,5,0),"")</f>
        <v/>
      </c>
      <c r="O89" s="259" t="str">
        <f>IFERROR(VLOOKUP(L89,'пр.взв'!$D$6:$Q$34,6,0),"")</f>
        <v/>
      </c>
      <c r="P89" s="259" t="str">
        <f>IFERROR(VLOOKUP(L89,'пр.взв'!$D$6:$Q$34,8,0),"")</f>
        <v/>
      </c>
      <c r="Q89" s="260"/>
      <c r="R89" s="260"/>
      <c r="S89" s="261"/>
      <c r="T89" s="261"/>
    </row>
    <row r="90" ht="12.75" customHeight="1">
      <c r="A90" s="244"/>
      <c r="B90" s="83"/>
      <c r="C90" s="244"/>
      <c r="D90" s="244"/>
      <c r="E90" s="244"/>
      <c r="F90" s="244"/>
      <c r="G90" s="244"/>
      <c r="H90" s="244"/>
      <c r="I90" s="244"/>
      <c r="J90" s="244"/>
      <c r="K90" s="244"/>
      <c r="L90" s="83"/>
      <c r="M90" s="244"/>
      <c r="N90" s="244"/>
      <c r="O90" s="244"/>
      <c r="P90" s="244"/>
      <c r="Q90" s="244"/>
      <c r="R90" s="244"/>
      <c r="S90" s="244"/>
      <c r="T90" s="244"/>
    </row>
    <row r="91" ht="12.75" customHeight="1">
      <c r="B91" s="229">
        <f>B78</f>
        <v>4</v>
      </c>
      <c r="C91" s="227" t="s">
        <v>196</v>
      </c>
      <c r="D91" s="227"/>
      <c r="E91" s="228"/>
      <c r="G91" s="227"/>
      <c r="H91" s="227"/>
      <c r="I91" s="227"/>
      <c r="J91" s="227"/>
      <c r="L91" s="229">
        <f>L78</f>
        <v>4</v>
      </c>
      <c r="M91" s="227" t="s">
        <v>196</v>
      </c>
      <c r="N91" s="227"/>
      <c r="O91" s="228"/>
      <c r="Q91" s="227"/>
      <c r="R91" s="227"/>
      <c r="S91" s="227"/>
      <c r="T91" s="227"/>
    </row>
    <row r="92" ht="12.75" customHeight="1">
      <c r="A92" s="283" t="s">
        <v>212</v>
      </c>
      <c r="K92" s="283" t="s">
        <v>212</v>
      </c>
    </row>
    <row r="93" ht="15.0" customHeight="1">
      <c r="B93" s="233" t="s">
        <v>197</v>
      </c>
      <c r="C93" s="284"/>
      <c r="D93" s="284"/>
      <c r="E93" s="284"/>
      <c r="F93" s="284"/>
      <c r="G93" s="79" t="str">
        <f>G80</f>
        <v>В.к.  50  кг</v>
      </c>
      <c r="H93" s="284"/>
      <c r="I93" s="284"/>
      <c r="J93" s="284"/>
      <c r="K93" s="49"/>
      <c r="L93" s="233" t="s">
        <v>182</v>
      </c>
      <c r="M93" s="284"/>
      <c r="N93" s="284"/>
      <c r="O93" s="284"/>
      <c r="P93" s="285"/>
      <c r="Q93" s="79" t="str">
        <f>Q80</f>
        <v>В.к.  50  кг</v>
      </c>
      <c r="R93" s="281"/>
      <c r="S93" s="281"/>
      <c r="T93" s="281"/>
    </row>
    <row r="94" ht="12.75" customHeight="1">
      <c r="A94" s="235" t="s">
        <v>200</v>
      </c>
      <c r="B94" s="236" t="s">
        <v>8</v>
      </c>
      <c r="C94" s="237" t="s">
        <v>9</v>
      </c>
      <c r="D94" s="238" t="s">
        <v>201</v>
      </c>
      <c r="E94" s="239" t="s">
        <v>202</v>
      </c>
      <c r="F94" s="240"/>
      <c r="G94" s="237" t="s">
        <v>203</v>
      </c>
      <c r="H94" s="241" t="s">
        <v>204</v>
      </c>
      <c r="I94" s="237" t="s">
        <v>205</v>
      </c>
      <c r="J94" s="242" t="s">
        <v>206</v>
      </c>
      <c r="K94" s="235" t="s">
        <v>200</v>
      </c>
      <c r="L94" s="236" t="s">
        <v>8</v>
      </c>
      <c r="M94" s="237" t="s">
        <v>9</v>
      </c>
      <c r="N94" s="238" t="s">
        <v>201</v>
      </c>
      <c r="O94" s="274" t="s">
        <v>202</v>
      </c>
      <c r="P94" s="240"/>
      <c r="Q94" s="237" t="s">
        <v>203</v>
      </c>
      <c r="R94" s="241" t="s">
        <v>204</v>
      </c>
      <c r="S94" s="237" t="s">
        <v>205</v>
      </c>
      <c r="T94" s="242" t="s">
        <v>206</v>
      </c>
    </row>
    <row r="95" ht="12.75" customHeight="1">
      <c r="A95" s="243"/>
      <c r="B95" s="246"/>
      <c r="C95" s="244"/>
      <c r="D95" s="244"/>
      <c r="E95" s="245"/>
      <c r="F95" s="246"/>
      <c r="G95" s="244"/>
      <c r="H95" s="244"/>
      <c r="I95" s="244"/>
      <c r="J95" s="247"/>
      <c r="K95" s="243"/>
      <c r="L95" s="246"/>
      <c r="M95" s="244"/>
      <c r="N95" s="244"/>
      <c r="O95" s="245"/>
      <c r="P95" s="246"/>
      <c r="Q95" s="244"/>
      <c r="R95" s="244"/>
      <c r="S95" s="244"/>
      <c r="T95" s="247"/>
    </row>
    <row r="96" ht="12.75" customHeight="1">
      <c r="A96" s="286">
        <v>5.0</v>
      </c>
      <c r="B96" s="68" t="str">
        <f>'пр.хода'!M8</f>
        <v/>
      </c>
      <c r="C96" s="250" t="str">
        <f>IFERROR(VLOOKUP(B96,'пр.взв'!$D$6:$Q$33,2,0),"")</f>
        <v/>
      </c>
      <c r="D96" s="251" t="str">
        <f>IFERROR(VLOOKUP(B96,'пр.взв'!$D$6:$Q$33,5,0),"")</f>
        <v/>
      </c>
      <c r="E96" s="251" t="str">
        <f>IFERROR(VLOOKUP(B96,'пр.взв'!$D$6:$Q$33,6,0),"")</f>
        <v/>
      </c>
      <c r="F96" s="251" t="str">
        <f>IFERROR(VLOOKUP(B96,'пр.взв'!$D$6:$Q$33,8,0),"")</f>
        <v/>
      </c>
      <c r="G96" s="264"/>
      <c r="H96" s="265"/>
      <c r="I96" s="266"/>
      <c r="J96" s="287"/>
      <c r="K96" s="286">
        <v>7.0</v>
      </c>
      <c r="L96" s="68" t="str">
        <f>'пр.хода'!N89</f>
        <v/>
      </c>
      <c r="M96" s="250" t="str">
        <f>IFERROR(VLOOKUP(L96,'пр.взв'!$D$6:$Q$33,2,0),"")</f>
        <v/>
      </c>
      <c r="N96" s="251" t="str">
        <f>IFERROR(VLOOKUP(L96,'пр.взв'!$D$6:$Q$33,5,0),"")</f>
        <v/>
      </c>
      <c r="O96" s="251" t="str">
        <f>IFERROR(VLOOKUP(L96,'пр.взв'!$D$6:$Q$33,6,0),"")</f>
        <v/>
      </c>
      <c r="P96" s="251" t="str">
        <f>IFERROR(VLOOKUP(L96,'пр.взв'!$D$6:$Q$33,8,0),"")</f>
        <v/>
      </c>
      <c r="Q96" s="264"/>
      <c r="R96" s="265"/>
      <c r="S96" s="266"/>
      <c r="T96" s="287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8" t="str">
        <f>IFERROR(VLOOKUP(B98,'пр.взв'!$D$6:$Q$33,2,0),"")</f>
        <v/>
      </c>
      <c r="D98" s="259" t="str">
        <f>IFERROR(VLOOKUP(B98,'пр.взв'!$D$6:$Q$33,5,0),"")</f>
        <v/>
      </c>
      <c r="E98" s="259" t="str">
        <f>IFERROR(VLOOKUP(B98,'пр.взв'!$D$6:$Q$33,6,0),"")</f>
        <v/>
      </c>
      <c r="F98" s="259" t="str">
        <f>IFERROR(VLOOKUP(B98,'пр.взв'!$D$6:$Q$33,8,0),"")</f>
        <v/>
      </c>
      <c r="G98" s="260"/>
      <c r="H98" s="260"/>
      <c r="I98" s="261"/>
      <c r="J98" s="261"/>
      <c r="K98" s="76"/>
      <c r="L98" s="93" t="str">
        <f>'пр.хода'!N93</f>
        <v> </v>
      </c>
      <c r="M98" s="258" t="str">
        <f>IFERROR(VLOOKUP(L98,'пр.взв'!$D$6:$Q$33,2,0),"")</f>
        <v/>
      </c>
      <c r="N98" s="259" t="str">
        <f>IFERROR(VLOOKUP(L98,'пр.взв'!$D$6:$Q$33,5,0),"")</f>
        <v/>
      </c>
      <c r="O98" s="259" t="str">
        <f>IFERROR(VLOOKUP(L98,'пр.взв'!$D$6:$Q$33,6,0),"")</f>
        <v/>
      </c>
      <c r="P98" s="259" t="str">
        <f>IFERROR(VLOOKUP(L98,'пр.взв'!$D$6:$Q$33,8,0),"")</f>
        <v/>
      </c>
      <c r="Q98" s="260"/>
      <c r="R98" s="260"/>
      <c r="S98" s="261"/>
      <c r="T98" s="261"/>
    </row>
    <row r="99" ht="13.5" customHeight="1">
      <c r="A99" s="244"/>
      <c r="B99" s="83"/>
      <c r="C99" s="244"/>
      <c r="D99" s="244"/>
      <c r="E99" s="244"/>
      <c r="F99" s="244"/>
      <c r="G99" s="244"/>
      <c r="H99" s="244"/>
      <c r="I99" s="244"/>
      <c r="J99" s="244"/>
      <c r="K99" s="244"/>
      <c r="L99" s="83"/>
      <c r="M99" s="244"/>
      <c r="N99" s="244"/>
      <c r="O99" s="244"/>
      <c r="P99" s="244"/>
      <c r="Q99" s="244"/>
      <c r="R99" s="244"/>
      <c r="S99" s="244"/>
      <c r="T99" s="244"/>
    </row>
    <row r="100" ht="12.75" customHeight="1">
      <c r="A100" s="277">
        <v>6.0</v>
      </c>
      <c r="B100" s="68" t="str">
        <f>'пр.хода'!N19</f>
        <v/>
      </c>
      <c r="C100" s="250" t="str">
        <f>IFERROR(VLOOKUP(B100,'пр.взв'!$D$6:$Q$33,2,0),"")</f>
        <v/>
      </c>
      <c r="D100" s="251" t="str">
        <f>IFERROR(VLOOKUP(B100,'пр.взв'!$D$6:$Q$33,5,0),"")</f>
        <v/>
      </c>
      <c r="E100" s="251" t="str">
        <f>IFERROR(VLOOKUP(B100,'пр.взв'!$D$6:$Q$33,6,0),"")</f>
        <v/>
      </c>
      <c r="F100" s="251" t="str">
        <f>IFERROR(VLOOKUP(B100,'пр.взв'!$D$6:$Q$33,8,0),"")</f>
        <v/>
      </c>
      <c r="G100" s="252"/>
      <c r="H100" s="253"/>
      <c r="I100" s="254"/>
      <c r="J100" s="238"/>
      <c r="K100" s="277">
        <v>8.0</v>
      </c>
      <c r="L100" s="68" t="str">
        <f>'пр.хода'!M100</f>
        <v/>
      </c>
      <c r="M100" s="250" t="str">
        <f>IFERROR(VLOOKUP(L100,'пр.взв'!$D$6:$Q$33,2,0),"")</f>
        <v/>
      </c>
      <c r="N100" s="251" t="str">
        <f>IFERROR(VLOOKUP(L100,'пр.взв'!$D$6:$Q$33,5,0),"")</f>
        <v/>
      </c>
      <c r="O100" s="251" t="str">
        <f>IFERROR(VLOOKUP(L100,'пр.взв'!$D$6:$Q$33,6,0),"")</f>
        <v/>
      </c>
      <c r="P100" s="251" t="str">
        <f>IFERROR(VLOOKUP(L100,'пр.взв'!$D$6:$Q$33,8,0),"")</f>
        <v/>
      </c>
      <c r="Q100" s="252"/>
      <c r="R100" s="253"/>
      <c r="S100" s="254"/>
      <c r="T100" s="238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8" t="str">
        <f>IFERROR(VLOOKUP(B102,'пр.взв'!$D$6:$Q$33,2,0),"")</f>
        <v/>
      </c>
      <c r="D102" s="259" t="str">
        <f>IFERROR(VLOOKUP(B102,'пр.взв'!$D$6:$Q$33,5,0),"")</f>
        <v/>
      </c>
      <c r="E102" s="259" t="str">
        <f>IFERROR(VLOOKUP(B102,'пр.взв'!$D$6:$Q$33,6,0),"")</f>
        <v/>
      </c>
      <c r="F102" s="259" t="str">
        <f>IFERROR(VLOOKUP(B102,'пр.взв'!$D$6:$Q$33,8,0),"")</f>
        <v/>
      </c>
      <c r="G102" s="260"/>
      <c r="H102" s="260"/>
      <c r="I102" s="261"/>
      <c r="J102" s="261"/>
      <c r="K102" s="76"/>
      <c r="L102" s="93" t="str">
        <f>'пр.хода'!M104</f>
        <v/>
      </c>
      <c r="M102" s="258" t="str">
        <f>IFERROR(VLOOKUP(L102,'пр.взв'!$D$6:$Q$34,2,0),"")</f>
        <v/>
      </c>
      <c r="N102" s="259" t="str">
        <f>IFERROR(VLOOKUP(L102,'пр.взв'!$D$6:$Q$34,5,0),"")</f>
        <v/>
      </c>
      <c r="O102" s="259" t="str">
        <f>IFERROR(VLOOKUP(L102,'пр.взв'!$D$6:$Q$34,6,0),"")</f>
        <v/>
      </c>
      <c r="P102" s="259" t="str">
        <f>IFERROR(VLOOKUP(L102,'пр.взв'!$D$6:$Q$34,8,0),"")</f>
        <v/>
      </c>
      <c r="Q102" s="260"/>
      <c r="R102" s="260"/>
      <c r="S102" s="261"/>
      <c r="T102" s="261"/>
    </row>
    <row r="103" ht="12.75" customHeight="1">
      <c r="A103" s="244"/>
      <c r="B103" s="83"/>
      <c r="C103" s="244"/>
      <c r="D103" s="244"/>
      <c r="E103" s="244"/>
      <c r="F103" s="244"/>
      <c r="G103" s="244"/>
      <c r="H103" s="244"/>
      <c r="I103" s="244"/>
      <c r="J103" s="244"/>
      <c r="K103" s="244"/>
      <c r="L103" s="83"/>
      <c r="M103" s="244"/>
      <c r="N103" s="244"/>
      <c r="O103" s="244"/>
      <c r="P103" s="244"/>
      <c r="Q103" s="244"/>
      <c r="R103" s="244"/>
      <c r="S103" s="244"/>
      <c r="T103" s="244"/>
    </row>
    <row r="104" ht="12.75" customHeight="1">
      <c r="B104" s="229">
        <f>B91</f>
        <v>4</v>
      </c>
      <c r="C104" s="227" t="s">
        <v>196</v>
      </c>
      <c r="D104" s="227"/>
      <c r="E104" s="228"/>
      <c r="G104" s="227"/>
      <c r="H104" s="227"/>
      <c r="I104" s="227"/>
      <c r="J104" s="227"/>
      <c r="L104" s="229">
        <f>L91</f>
        <v>4</v>
      </c>
      <c r="M104" s="227" t="s">
        <v>196</v>
      </c>
      <c r="N104" s="227"/>
      <c r="O104" s="228"/>
      <c r="Q104" s="227"/>
      <c r="R104" s="227"/>
      <c r="S104" s="227"/>
      <c r="T104" s="227"/>
    </row>
    <row r="105" ht="12.75" customHeight="1">
      <c r="A105" s="283" t="s">
        <v>213</v>
      </c>
      <c r="K105" s="283" t="s">
        <v>213</v>
      </c>
    </row>
    <row r="106" ht="17.25" customHeight="1">
      <c r="B106" s="233" t="s">
        <v>197</v>
      </c>
      <c r="C106" s="284"/>
      <c r="D106" s="284"/>
      <c r="E106" s="284"/>
      <c r="F106" s="284"/>
      <c r="G106" s="79" t="str">
        <f>G93</f>
        <v>В.к.  50  кг</v>
      </c>
      <c r="H106" s="284"/>
      <c r="I106" s="284"/>
      <c r="J106" s="284"/>
      <c r="K106" s="49"/>
      <c r="L106" s="233" t="s">
        <v>182</v>
      </c>
      <c r="M106" s="284"/>
      <c r="N106" s="284"/>
      <c r="O106" s="284"/>
      <c r="P106" s="285"/>
      <c r="Q106" s="79" t="str">
        <f>Q93</f>
        <v>В.к.  50  кг</v>
      </c>
      <c r="R106" s="281"/>
      <c r="S106" s="281"/>
      <c r="T106" s="281"/>
    </row>
    <row r="107" ht="12.75" customHeight="1">
      <c r="A107" s="235" t="s">
        <v>200</v>
      </c>
      <c r="B107" s="236" t="s">
        <v>8</v>
      </c>
      <c r="C107" s="237" t="s">
        <v>9</v>
      </c>
      <c r="D107" s="238" t="s">
        <v>201</v>
      </c>
      <c r="E107" s="239" t="s">
        <v>202</v>
      </c>
      <c r="F107" s="240"/>
      <c r="G107" s="237" t="s">
        <v>203</v>
      </c>
      <c r="H107" s="241" t="s">
        <v>204</v>
      </c>
      <c r="I107" s="237" t="s">
        <v>205</v>
      </c>
      <c r="J107" s="242" t="s">
        <v>206</v>
      </c>
      <c r="K107" s="235" t="s">
        <v>200</v>
      </c>
      <c r="L107" s="236" t="s">
        <v>8</v>
      </c>
      <c r="M107" s="237" t="s">
        <v>9</v>
      </c>
      <c r="N107" s="238" t="s">
        <v>201</v>
      </c>
      <c r="O107" s="274" t="s">
        <v>202</v>
      </c>
      <c r="P107" s="240"/>
      <c r="Q107" s="237" t="s">
        <v>203</v>
      </c>
      <c r="R107" s="241" t="s">
        <v>204</v>
      </c>
      <c r="S107" s="237" t="s">
        <v>205</v>
      </c>
      <c r="T107" s="242" t="s">
        <v>206</v>
      </c>
    </row>
    <row r="108" ht="12.75" customHeight="1">
      <c r="A108" s="243"/>
      <c r="B108" s="246"/>
      <c r="C108" s="244"/>
      <c r="D108" s="244"/>
      <c r="E108" s="245"/>
      <c r="F108" s="246"/>
      <c r="G108" s="244"/>
      <c r="H108" s="244"/>
      <c r="I108" s="244"/>
      <c r="J108" s="247"/>
      <c r="K108" s="243"/>
      <c r="L108" s="246"/>
      <c r="M108" s="244"/>
      <c r="N108" s="244"/>
      <c r="O108" s="245"/>
      <c r="P108" s="246"/>
      <c r="Q108" s="244"/>
      <c r="R108" s="244"/>
      <c r="S108" s="244"/>
      <c r="T108" s="247"/>
    </row>
    <row r="109" ht="12.75" customHeight="1">
      <c r="A109" s="277">
        <v>9.0</v>
      </c>
      <c r="B109" s="68" t="str">
        <f>'пр.хода'!Q10</f>
        <v/>
      </c>
      <c r="C109" s="250" t="str">
        <f>IFERROR(VLOOKUP(B109,'пр.взв'!$D$6:$Q$33,2,0),"")</f>
        <v/>
      </c>
      <c r="D109" s="251" t="str">
        <f>IFERROR(VLOOKUP(B109,'пр.взв'!$D$6:$Q$33,5,0),"")</f>
        <v/>
      </c>
      <c r="E109" s="251" t="str">
        <f>IFERROR(VLOOKUP(B109,'пр.взв'!$D$6:$Q$33,6,0),"")</f>
        <v/>
      </c>
      <c r="F109" s="251" t="str">
        <f>IFERROR(VLOOKUP(B109,'пр.взв'!$D$6:$Q$33,8,0),"")</f>
        <v/>
      </c>
      <c r="G109" s="252"/>
      <c r="H109" s="253"/>
      <c r="I109" s="254"/>
      <c r="J109" s="238"/>
      <c r="K109" s="277">
        <v>10.0</v>
      </c>
      <c r="L109" s="68" t="str">
        <f>'пр.хода'!R91</f>
        <v/>
      </c>
      <c r="M109" s="250" t="str">
        <f>IFERROR(VLOOKUP(L109,'пр.взв'!$D$6:$Q$33,2,0),"")</f>
        <v/>
      </c>
      <c r="N109" s="251" t="str">
        <f>IFERROR(VLOOKUP(L109,'пр.взв'!$D$6:$Q$33,5,0),"")</f>
        <v/>
      </c>
      <c r="O109" s="251" t="str">
        <f>IFERROR(VLOOKUP(L109,'пр.взв'!$D$6:$Q$33,6,0),"")</f>
        <v/>
      </c>
      <c r="P109" s="251" t="str">
        <f>IFERROR(VLOOKUP(L109,'пр.взв'!$D$6:$Q$33,8,0),"")</f>
        <v/>
      </c>
      <c r="Q109" s="252"/>
      <c r="R109" s="253"/>
      <c r="S109" s="254"/>
      <c r="T109" s="238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8" t="str">
        <f>IFERROR(VLOOKUP(B111,'пр.взв'!$D$6:$Q$33,2,0),"")</f>
        <v/>
      </c>
      <c r="D111" s="259" t="str">
        <f>IFERROR(VLOOKUP(B111,'пр.взв'!$D$6:$Q$33,5,0),"")</f>
        <v/>
      </c>
      <c r="E111" s="259" t="str">
        <f>IFERROR(VLOOKUP(B111,'пр.взв'!$D$6:$Q$33,6,0),"")</f>
        <v/>
      </c>
      <c r="F111" s="259" t="str">
        <f>IFERROR(VLOOKUP(B111,'пр.взв'!$D$6:$Q$33,8,0),"")</f>
        <v/>
      </c>
      <c r="G111" s="260"/>
      <c r="H111" s="260"/>
      <c r="I111" s="261"/>
      <c r="J111" s="261"/>
      <c r="K111" s="76"/>
      <c r="L111" s="93" t="str">
        <f>'пр.хода'!Q102</f>
        <v/>
      </c>
      <c r="M111" s="258" t="str">
        <f>IFERROR(VLOOKUP(L111,'пр.взв'!$D$6:$Q$34,2,0),"")</f>
        <v/>
      </c>
      <c r="N111" s="259" t="str">
        <f>IFERROR(VLOOKUP(L111,'пр.взв'!$D$6:$Q$34,5,0),"")</f>
        <v/>
      </c>
      <c r="O111" s="259" t="str">
        <f>IFERROR(VLOOKUP(L111,'пр.взв'!$D$6:$Q$34,6,0),"")</f>
        <v/>
      </c>
      <c r="P111" s="259" t="str">
        <f>IFERROR(VLOOKUP(L111,'пр.взв'!$D$6:$Q$34,8,0),"")</f>
        <v/>
      </c>
      <c r="Q111" s="260"/>
      <c r="R111" s="260"/>
      <c r="S111" s="261"/>
      <c r="T111" s="261"/>
    </row>
    <row r="112" ht="12.75" customHeight="1">
      <c r="A112" s="244"/>
      <c r="B112" s="83"/>
      <c r="C112" s="244"/>
      <c r="D112" s="244"/>
      <c r="E112" s="244"/>
      <c r="F112" s="244"/>
      <c r="G112" s="244"/>
      <c r="H112" s="244"/>
      <c r="I112" s="244"/>
      <c r="J112" s="244"/>
      <c r="K112" s="244"/>
      <c r="L112" s="83"/>
      <c r="M112" s="244"/>
      <c r="N112" s="244"/>
      <c r="O112" s="244"/>
      <c r="P112" s="244"/>
      <c r="Q112" s="244"/>
      <c r="R112" s="244"/>
      <c r="S112" s="244"/>
      <c r="T112" s="244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8" t="s">
        <v>195</v>
      </c>
      <c r="K1" s="12"/>
      <c r="L1" s="8"/>
      <c r="M1" s="288" t="s">
        <v>195</v>
      </c>
    </row>
    <row r="2" ht="15.75" customHeight="1">
      <c r="A2" s="12"/>
      <c r="B2" s="289">
        <v>3.0</v>
      </c>
      <c r="C2" s="290" t="s">
        <v>196</v>
      </c>
      <c r="D2" s="290"/>
      <c r="E2" s="66" t="str">
        <f>'пр.взв'!H4</f>
        <v/>
      </c>
      <c r="G2" s="290"/>
      <c r="H2" s="290"/>
      <c r="I2" s="290"/>
      <c r="J2" s="290"/>
      <c r="L2" s="8"/>
      <c r="M2" s="289">
        <f>B2</f>
        <v>3</v>
      </c>
      <c r="N2" s="290" t="s">
        <v>196</v>
      </c>
      <c r="O2" s="290"/>
      <c r="P2" s="66" t="str">
        <f>F2</f>
        <v/>
      </c>
      <c r="R2" s="290"/>
      <c r="S2" s="290"/>
      <c r="T2" s="290"/>
      <c r="U2" s="290"/>
    </row>
    <row r="3" ht="12.75" customHeight="1">
      <c r="A3" s="46"/>
      <c r="B3" s="291" t="s">
        <v>197</v>
      </c>
      <c r="C3" s="292" t="s">
        <v>198</v>
      </c>
      <c r="D3" s="293" t="s">
        <v>199</v>
      </c>
      <c r="E3" s="294"/>
      <c r="F3" s="295" t="s">
        <v>199</v>
      </c>
      <c r="G3" s="296" t="str">
        <f>'пр.взв'!G4</f>
        <v>В.к.  50  кг</v>
      </c>
      <c r="H3" s="292"/>
      <c r="I3" s="292"/>
      <c r="J3" s="292"/>
      <c r="L3" s="292"/>
      <c r="M3" s="291" t="s">
        <v>182</v>
      </c>
      <c r="N3" s="293" t="s">
        <v>198</v>
      </c>
      <c r="O3" s="293" t="s">
        <v>199</v>
      </c>
      <c r="P3" s="294" t="s">
        <v>199</v>
      </c>
      <c r="Q3" s="297"/>
      <c r="R3" s="296" t="str">
        <f>G3</f>
        <v>В.к.  50  кг</v>
      </c>
      <c r="S3" s="292"/>
      <c r="T3" s="292"/>
      <c r="U3" s="292"/>
    </row>
    <row r="4" ht="24.0" customHeight="1">
      <c r="A4" s="298" t="s">
        <v>200</v>
      </c>
      <c r="B4" s="299" t="s">
        <v>8</v>
      </c>
      <c r="C4" s="300" t="s">
        <v>9</v>
      </c>
      <c r="D4" s="301" t="s">
        <v>201</v>
      </c>
      <c r="E4" s="302" t="s">
        <v>214</v>
      </c>
      <c r="F4" s="303"/>
      <c r="G4" s="304" t="s">
        <v>203</v>
      </c>
      <c r="H4" s="305" t="s">
        <v>204</v>
      </c>
      <c r="I4" s="304" t="s">
        <v>205</v>
      </c>
      <c r="J4" s="306" t="s">
        <v>206</v>
      </c>
      <c r="L4" s="307" t="s">
        <v>200</v>
      </c>
      <c r="M4" s="308" t="s">
        <v>8</v>
      </c>
      <c r="N4" s="304" t="s">
        <v>9</v>
      </c>
      <c r="O4" s="301" t="s">
        <v>201</v>
      </c>
      <c r="P4" s="309" t="s">
        <v>202</v>
      </c>
      <c r="Q4" s="303"/>
      <c r="R4" s="305" t="s">
        <v>203</v>
      </c>
      <c r="S4" s="305" t="s">
        <v>204</v>
      </c>
      <c r="T4" s="306" t="s">
        <v>205</v>
      </c>
      <c r="U4" s="310" t="s">
        <v>206</v>
      </c>
    </row>
    <row r="5" ht="12.75" hidden="1" customHeight="1">
      <c r="A5" s="311"/>
      <c r="B5" s="312"/>
      <c r="C5" s="313"/>
      <c r="D5" s="314"/>
      <c r="E5" s="315"/>
      <c r="F5" s="316"/>
      <c r="G5" s="317"/>
      <c r="H5" s="318"/>
      <c r="I5" s="318"/>
      <c r="J5" s="319"/>
      <c r="L5" s="320"/>
      <c r="M5" s="321"/>
      <c r="N5" s="313"/>
      <c r="O5" s="314"/>
      <c r="P5" s="322"/>
      <c r="Q5" s="323"/>
      <c r="R5" s="318"/>
      <c r="S5" s="318"/>
      <c r="T5" s="324"/>
      <c r="U5" s="325"/>
    </row>
    <row r="6" ht="12.75" hidden="1" customHeight="1">
      <c r="A6" s="311"/>
      <c r="B6" s="312"/>
      <c r="C6" s="313"/>
      <c r="D6" s="314"/>
      <c r="E6" s="315"/>
      <c r="F6" s="316"/>
      <c r="G6" s="317"/>
      <c r="H6" s="318"/>
      <c r="I6" s="318"/>
      <c r="J6" s="319"/>
      <c r="L6" s="320"/>
      <c r="M6" s="321"/>
      <c r="N6" s="313"/>
      <c r="O6" s="314"/>
      <c r="P6" s="322"/>
      <c r="Q6" s="323"/>
      <c r="R6" s="318"/>
      <c r="S6" s="318"/>
      <c r="T6" s="324"/>
      <c r="U6" s="325"/>
    </row>
    <row r="7" ht="12.75" hidden="1" customHeight="1">
      <c r="A7" s="311"/>
      <c r="B7" s="312"/>
      <c r="C7" s="313"/>
      <c r="D7" s="314"/>
      <c r="E7" s="315"/>
      <c r="F7" s="316"/>
      <c r="G7" s="317"/>
      <c r="H7" s="318"/>
      <c r="I7" s="318"/>
      <c r="J7" s="319"/>
      <c r="L7" s="320"/>
      <c r="M7" s="321"/>
      <c r="N7" s="313"/>
      <c r="O7" s="314"/>
      <c r="P7" s="322"/>
      <c r="Q7" s="323"/>
      <c r="R7" s="318"/>
      <c r="S7" s="318"/>
      <c r="T7" s="324"/>
      <c r="U7" s="325"/>
    </row>
    <row r="8" ht="12.75" hidden="1" customHeight="1">
      <c r="A8" s="311"/>
      <c r="B8" s="312"/>
      <c r="C8" s="313"/>
      <c r="D8" s="314"/>
      <c r="E8" s="315"/>
      <c r="F8" s="316"/>
      <c r="G8" s="317"/>
      <c r="H8" s="318"/>
      <c r="I8" s="318"/>
      <c r="J8" s="319"/>
      <c r="L8" s="320"/>
      <c r="M8" s="321"/>
      <c r="N8" s="313"/>
      <c r="O8" s="314"/>
      <c r="P8" s="322"/>
      <c r="Q8" s="323"/>
      <c r="R8" s="318"/>
      <c r="S8" s="318"/>
      <c r="T8" s="324"/>
      <c r="U8" s="325"/>
    </row>
    <row r="9" ht="12.75" hidden="1" customHeight="1">
      <c r="A9" s="311"/>
      <c r="B9" s="312"/>
      <c r="C9" s="313"/>
      <c r="D9" s="314"/>
      <c r="E9" s="315"/>
      <c r="F9" s="316"/>
      <c r="G9" s="317"/>
      <c r="H9" s="318"/>
      <c r="I9" s="318"/>
      <c r="J9" s="319"/>
      <c r="L9" s="320"/>
      <c r="M9" s="321"/>
      <c r="N9" s="313"/>
      <c r="O9" s="314"/>
      <c r="P9" s="322"/>
      <c r="Q9" s="323"/>
      <c r="R9" s="318"/>
      <c r="S9" s="318"/>
      <c r="T9" s="324"/>
      <c r="U9" s="325"/>
    </row>
    <row r="10" ht="12.75" hidden="1" customHeight="1">
      <c r="A10" s="311"/>
      <c r="B10" s="312"/>
      <c r="C10" s="313"/>
      <c r="D10" s="314"/>
      <c r="E10" s="315"/>
      <c r="F10" s="316"/>
      <c r="G10" s="317"/>
      <c r="H10" s="318"/>
      <c r="I10" s="318"/>
      <c r="J10" s="319"/>
      <c r="L10" s="320"/>
      <c r="M10" s="321"/>
      <c r="N10" s="313"/>
      <c r="O10" s="314"/>
      <c r="P10" s="322"/>
      <c r="Q10" s="323"/>
      <c r="R10" s="318"/>
      <c r="S10" s="318"/>
      <c r="T10" s="324"/>
      <c r="U10" s="325"/>
    </row>
    <row r="11" ht="12.75" hidden="1" customHeight="1">
      <c r="A11" s="311"/>
      <c r="B11" s="312"/>
      <c r="C11" s="313"/>
      <c r="D11" s="314"/>
      <c r="E11" s="315"/>
      <c r="F11" s="316"/>
      <c r="G11" s="317"/>
      <c r="H11" s="318"/>
      <c r="I11" s="318"/>
      <c r="J11" s="319"/>
      <c r="L11" s="320"/>
      <c r="M11" s="321"/>
      <c r="N11" s="313"/>
      <c r="O11" s="314"/>
      <c r="P11" s="322"/>
      <c r="Q11" s="323"/>
      <c r="R11" s="318"/>
      <c r="S11" s="318"/>
      <c r="T11" s="324"/>
      <c r="U11" s="325"/>
    </row>
    <row r="12" ht="12.75" hidden="1" customHeight="1">
      <c r="A12" s="311"/>
      <c r="B12" s="312"/>
      <c r="C12" s="313"/>
      <c r="D12" s="314"/>
      <c r="E12" s="315"/>
      <c r="F12" s="316"/>
      <c r="G12" s="317"/>
      <c r="H12" s="318"/>
      <c r="I12" s="318"/>
      <c r="J12" s="319"/>
      <c r="L12" s="320"/>
      <c r="M12" s="321"/>
      <c r="N12" s="313"/>
      <c r="O12" s="314"/>
      <c r="P12" s="322"/>
      <c r="Q12" s="323"/>
      <c r="R12" s="318"/>
      <c r="S12" s="318"/>
      <c r="T12" s="324"/>
      <c r="U12" s="325"/>
    </row>
    <row r="13" ht="12.75" hidden="1" customHeight="1">
      <c r="A13" s="311"/>
      <c r="B13" s="312"/>
      <c r="C13" s="313"/>
      <c r="D13" s="314"/>
      <c r="E13" s="315"/>
      <c r="F13" s="316"/>
      <c r="G13" s="317"/>
      <c r="H13" s="318"/>
      <c r="I13" s="318"/>
      <c r="J13" s="319"/>
      <c r="L13" s="320"/>
      <c r="M13" s="321"/>
      <c r="N13" s="313"/>
      <c r="O13" s="314"/>
      <c r="P13" s="322"/>
      <c r="Q13" s="323"/>
      <c r="R13" s="318"/>
      <c r="S13" s="318"/>
      <c r="T13" s="324"/>
      <c r="U13" s="325"/>
    </row>
    <row r="14" ht="12.75" hidden="1" customHeight="1">
      <c r="A14" s="311"/>
      <c r="B14" s="312"/>
      <c r="C14" s="313"/>
      <c r="D14" s="314"/>
      <c r="E14" s="315"/>
      <c r="F14" s="316"/>
      <c r="G14" s="317"/>
      <c r="H14" s="318"/>
      <c r="I14" s="318"/>
      <c r="J14" s="319"/>
      <c r="L14" s="320"/>
      <c r="M14" s="321"/>
      <c r="N14" s="313"/>
      <c r="O14" s="314"/>
      <c r="P14" s="322"/>
      <c r="Q14" s="323"/>
      <c r="R14" s="318"/>
      <c r="S14" s="318"/>
      <c r="T14" s="324"/>
      <c r="U14" s="325"/>
    </row>
    <row r="15" ht="12.75" hidden="1" customHeight="1">
      <c r="A15" s="311"/>
      <c r="B15" s="312"/>
      <c r="C15" s="313"/>
      <c r="D15" s="314"/>
      <c r="E15" s="315"/>
      <c r="F15" s="316"/>
      <c r="G15" s="317"/>
      <c r="H15" s="318"/>
      <c r="I15" s="318"/>
      <c r="J15" s="319"/>
      <c r="L15" s="320"/>
      <c r="M15" s="321"/>
      <c r="N15" s="313"/>
      <c r="O15" s="314"/>
      <c r="P15" s="322"/>
      <c r="Q15" s="323"/>
      <c r="R15" s="318"/>
      <c r="S15" s="318"/>
      <c r="T15" s="324"/>
      <c r="U15" s="325"/>
    </row>
    <row r="16" ht="12.75" hidden="1" customHeight="1">
      <c r="A16" s="311"/>
      <c r="B16" s="312"/>
      <c r="C16" s="313"/>
      <c r="D16" s="314"/>
      <c r="E16" s="315"/>
      <c r="F16" s="316"/>
      <c r="G16" s="317"/>
      <c r="H16" s="318"/>
      <c r="I16" s="318"/>
      <c r="J16" s="319"/>
      <c r="L16" s="320"/>
      <c r="M16" s="321"/>
      <c r="N16" s="313"/>
      <c r="O16" s="314"/>
      <c r="P16" s="322"/>
      <c r="Q16" s="323"/>
      <c r="R16" s="318"/>
      <c r="S16" s="318"/>
      <c r="T16" s="324"/>
      <c r="U16" s="325"/>
    </row>
    <row r="17" ht="12.75" hidden="1" customHeight="1">
      <c r="A17" s="311"/>
      <c r="B17" s="312"/>
      <c r="C17" s="313"/>
      <c r="D17" s="314"/>
      <c r="E17" s="315"/>
      <c r="F17" s="316"/>
      <c r="G17" s="317"/>
      <c r="H17" s="318"/>
      <c r="I17" s="318"/>
      <c r="J17" s="319"/>
      <c r="L17" s="320"/>
      <c r="M17" s="321"/>
      <c r="N17" s="313"/>
      <c r="O17" s="314"/>
      <c r="P17" s="322"/>
      <c r="Q17" s="323"/>
      <c r="R17" s="318"/>
      <c r="S17" s="318"/>
      <c r="T17" s="324"/>
      <c r="U17" s="325"/>
    </row>
    <row r="18" ht="12.75" hidden="1" customHeight="1">
      <c r="A18" s="311"/>
      <c r="B18" s="312"/>
      <c r="C18" s="313"/>
      <c r="D18" s="314"/>
      <c r="E18" s="315"/>
      <c r="F18" s="316"/>
      <c r="G18" s="317"/>
      <c r="H18" s="318"/>
      <c r="I18" s="318"/>
      <c r="J18" s="319"/>
      <c r="L18" s="320"/>
      <c r="M18" s="321"/>
      <c r="N18" s="313"/>
      <c r="O18" s="314"/>
      <c r="P18" s="322"/>
      <c r="Q18" s="323"/>
      <c r="R18" s="318"/>
      <c r="S18" s="318"/>
      <c r="T18" s="324"/>
      <c r="U18" s="325"/>
    </row>
    <row r="19" ht="12.75" hidden="1" customHeight="1">
      <c r="A19" s="311"/>
      <c r="B19" s="312"/>
      <c r="C19" s="313"/>
      <c r="D19" s="314"/>
      <c r="E19" s="315"/>
      <c r="F19" s="316"/>
      <c r="G19" s="317"/>
      <c r="H19" s="318"/>
      <c r="I19" s="318"/>
      <c r="J19" s="319"/>
      <c r="L19" s="320"/>
      <c r="M19" s="321"/>
      <c r="N19" s="313"/>
      <c r="O19" s="314"/>
      <c r="P19" s="322"/>
      <c r="Q19" s="323"/>
      <c r="R19" s="318"/>
      <c r="S19" s="318"/>
      <c r="T19" s="324"/>
      <c r="U19" s="325"/>
    </row>
    <row r="20" ht="12.75" hidden="1" customHeight="1">
      <c r="A20" s="311"/>
      <c r="B20" s="312"/>
      <c r="C20" s="313"/>
      <c r="D20" s="314"/>
      <c r="E20" s="315"/>
      <c r="F20" s="316"/>
      <c r="G20" s="317"/>
      <c r="H20" s="318"/>
      <c r="I20" s="318"/>
      <c r="J20" s="319"/>
      <c r="L20" s="320"/>
      <c r="M20" s="321"/>
      <c r="N20" s="313"/>
      <c r="O20" s="314"/>
      <c r="P20" s="322"/>
      <c r="Q20" s="323"/>
      <c r="R20" s="318"/>
      <c r="S20" s="318"/>
      <c r="T20" s="324"/>
      <c r="U20" s="325"/>
    </row>
    <row r="21" ht="12.75" hidden="1" customHeight="1">
      <c r="A21" s="311"/>
      <c r="B21" s="312"/>
      <c r="C21" s="313"/>
      <c r="D21" s="314"/>
      <c r="E21" s="315"/>
      <c r="F21" s="316"/>
      <c r="G21" s="317"/>
      <c r="H21" s="318"/>
      <c r="I21" s="318"/>
      <c r="J21" s="319"/>
      <c r="L21" s="320"/>
      <c r="M21" s="321"/>
      <c r="N21" s="313"/>
      <c r="O21" s="314"/>
      <c r="P21" s="322"/>
      <c r="Q21" s="323"/>
      <c r="R21" s="318"/>
      <c r="S21" s="318"/>
      <c r="T21" s="324"/>
      <c r="U21" s="325"/>
    </row>
    <row r="22" ht="12.75" hidden="1" customHeight="1">
      <c r="A22" s="311"/>
      <c r="B22" s="312"/>
      <c r="C22" s="313"/>
      <c r="D22" s="314"/>
      <c r="E22" s="315"/>
      <c r="F22" s="316"/>
      <c r="G22" s="317"/>
      <c r="H22" s="318"/>
      <c r="I22" s="318"/>
      <c r="J22" s="319"/>
      <c r="L22" s="320"/>
      <c r="M22" s="321"/>
      <c r="N22" s="313"/>
      <c r="O22" s="314"/>
      <c r="P22" s="322"/>
      <c r="Q22" s="323"/>
      <c r="R22" s="318"/>
      <c r="S22" s="318"/>
      <c r="T22" s="324"/>
      <c r="U22" s="325"/>
    </row>
    <row r="23" ht="12.75" hidden="1" customHeight="1">
      <c r="A23" s="311"/>
      <c r="B23" s="312"/>
      <c r="C23" s="313"/>
      <c r="D23" s="314"/>
      <c r="E23" s="315"/>
      <c r="F23" s="316"/>
      <c r="G23" s="317"/>
      <c r="H23" s="318"/>
      <c r="I23" s="318"/>
      <c r="J23" s="319"/>
      <c r="L23" s="320"/>
      <c r="M23" s="321"/>
      <c r="N23" s="313"/>
      <c r="O23" s="314"/>
      <c r="P23" s="322"/>
      <c r="Q23" s="323"/>
      <c r="R23" s="318"/>
      <c r="S23" s="318"/>
      <c r="T23" s="324"/>
      <c r="U23" s="325"/>
    </row>
    <row r="24" ht="12.75" hidden="1" customHeight="1">
      <c r="A24" s="311"/>
      <c r="B24" s="312"/>
      <c r="C24" s="313"/>
      <c r="D24" s="314"/>
      <c r="E24" s="315"/>
      <c r="F24" s="316"/>
      <c r="G24" s="317"/>
      <c r="H24" s="318"/>
      <c r="I24" s="318"/>
      <c r="J24" s="319"/>
      <c r="L24" s="320"/>
      <c r="M24" s="321"/>
      <c r="N24" s="313"/>
      <c r="O24" s="314"/>
      <c r="P24" s="322"/>
      <c r="Q24" s="323"/>
      <c r="R24" s="318"/>
      <c r="S24" s="318"/>
      <c r="T24" s="324"/>
      <c r="U24" s="325"/>
    </row>
    <row r="25" ht="12.75" hidden="1" customHeight="1">
      <c r="A25" s="311"/>
      <c r="B25" s="312"/>
      <c r="C25" s="313"/>
      <c r="D25" s="314"/>
      <c r="E25" s="315"/>
      <c r="F25" s="316"/>
      <c r="G25" s="317"/>
      <c r="H25" s="318"/>
      <c r="I25" s="318"/>
      <c r="J25" s="319"/>
      <c r="L25" s="320"/>
      <c r="M25" s="321"/>
      <c r="N25" s="313"/>
      <c r="O25" s="314"/>
      <c r="P25" s="322"/>
      <c r="Q25" s="323"/>
      <c r="R25" s="318"/>
      <c r="S25" s="318"/>
      <c r="T25" s="324"/>
      <c r="U25" s="325"/>
    </row>
    <row r="26" ht="12.75" hidden="1" customHeight="1">
      <c r="A26" s="311"/>
      <c r="B26" s="312"/>
      <c r="C26" s="313"/>
      <c r="D26" s="314"/>
      <c r="E26" s="315"/>
      <c r="F26" s="316"/>
      <c r="G26" s="317"/>
      <c r="H26" s="318"/>
      <c r="I26" s="318"/>
      <c r="J26" s="319"/>
      <c r="L26" s="320"/>
      <c r="M26" s="321"/>
      <c r="N26" s="313"/>
      <c r="O26" s="314"/>
      <c r="P26" s="322"/>
      <c r="Q26" s="323"/>
      <c r="R26" s="318"/>
      <c r="S26" s="318"/>
      <c r="T26" s="324"/>
      <c r="U26" s="325"/>
    </row>
    <row r="27" ht="12.75" hidden="1" customHeight="1">
      <c r="A27" s="311"/>
      <c r="B27" s="312"/>
      <c r="C27" s="313"/>
      <c r="D27" s="314"/>
      <c r="E27" s="315"/>
      <c r="F27" s="316"/>
      <c r="G27" s="317"/>
      <c r="H27" s="318"/>
      <c r="I27" s="318"/>
      <c r="J27" s="319"/>
      <c r="L27" s="320"/>
      <c r="M27" s="321"/>
      <c r="N27" s="313"/>
      <c r="O27" s="314"/>
      <c r="P27" s="322"/>
      <c r="Q27" s="323"/>
      <c r="R27" s="318"/>
      <c r="S27" s="318"/>
      <c r="T27" s="324"/>
      <c r="U27" s="325"/>
    </row>
    <row r="28" ht="12.75" hidden="1" customHeight="1">
      <c r="A28" s="311"/>
      <c r="B28" s="312"/>
      <c r="C28" s="313"/>
      <c r="D28" s="314"/>
      <c r="E28" s="315"/>
      <c r="F28" s="316"/>
      <c r="G28" s="317"/>
      <c r="H28" s="318"/>
      <c r="I28" s="318"/>
      <c r="J28" s="319"/>
      <c r="L28" s="320"/>
      <c r="M28" s="321"/>
      <c r="N28" s="313"/>
      <c r="O28" s="314"/>
      <c r="P28" s="322"/>
      <c r="Q28" s="323"/>
      <c r="R28" s="318"/>
      <c r="S28" s="318"/>
      <c r="T28" s="324"/>
      <c r="U28" s="325"/>
    </row>
    <row r="29" ht="12.75" hidden="1" customHeight="1">
      <c r="A29" s="311"/>
      <c r="B29" s="312"/>
      <c r="C29" s="313"/>
      <c r="D29" s="314"/>
      <c r="E29" s="315"/>
      <c r="F29" s="316"/>
      <c r="G29" s="317"/>
      <c r="H29" s="318"/>
      <c r="I29" s="318"/>
      <c r="J29" s="319"/>
      <c r="L29" s="320"/>
      <c r="M29" s="321"/>
      <c r="N29" s="313"/>
      <c r="O29" s="314"/>
      <c r="P29" s="322"/>
      <c r="Q29" s="323"/>
      <c r="R29" s="318"/>
      <c r="S29" s="318"/>
      <c r="T29" s="324"/>
      <c r="U29" s="325"/>
    </row>
    <row r="30" ht="12.75" hidden="1" customHeight="1">
      <c r="A30" s="311"/>
      <c r="B30" s="312"/>
      <c r="C30" s="313"/>
      <c r="D30" s="314"/>
      <c r="E30" s="315"/>
      <c r="F30" s="316"/>
      <c r="G30" s="317"/>
      <c r="H30" s="318"/>
      <c r="I30" s="318"/>
      <c r="J30" s="319"/>
      <c r="L30" s="320"/>
      <c r="M30" s="321"/>
      <c r="N30" s="313"/>
      <c r="O30" s="314"/>
      <c r="P30" s="322"/>
      <c r="Q30" s="323"/>
      <c r="R30" s="318"/>
      <c r="S30" s="318"/>
      <c r="T30" s="324"/>
      <c r="U30" s="325"/>
    </row>
    <row r="31" ht="12.75" hidden="1" customHeight="1">
      <c r="A31" s="311"/>
      <c r="B31" s="312"/>
      <c r="C31" s="313"/>
      <c r="D31" s="314"/>
      <c r="E31" s="315"/>
      <c r="F31" s="316"/>
      <c r="G31" s="317"/>
      <c r="H31" s="318"/>
      <c r="I31" s="318"/>
      <c r="J31" s="319"/>
      <c r="L31" s="320"/>
      <c r="M31" s="321"/>
      <c r="N31" s="313"/>
      <c r="O31" s="314"/>
      <c r="P31" s="322"/>
      <c r="Q31" s="323"/>
      <c r="R31" s="318"/>
      <c r="S31" s="318"/>
      <c r="T31" s="324"/>
      <c r="U31" s="325"/>
    </row>
    <row r="32" ht="12.75" hidden="1" customHeight="1">
      <c r="A32" s="311"/>
      <c r="B32" s="312"/>
      <c r="C32" s="313"/>
      <c r="D32" s="314"/>
      <c r="E32" s="315"/>
      <c r="F32" s="316"/>
      <c r="G32" s="317"/>
      <c r="H32" s="318"/>
      <c r="I32" s="318"/>
      <c r="J32" s="319"/>
      <c r="L32" s="320"/>
      <c r="M32" s="321"/>
      <c r="N32" s="313"/>
      <c r="O32" s="314"/>
      <c r="P32" s="322"/>
      <c r="Q32" s="323"/>
      <c r="R32" s="318"/>
      <c r="S32" s="318"/>
      <c r="T32" s="324"/>
      <c r="U32" s="325"/>
    </row>
    <row r="33" ht="12.75" hidden="1" customHeight="1">
      <c r="A33" s="311"/>
      <c r="B33" s="312"/>
      <c r="C33" s="313"/>
      <c r="D33" s="314"/>
      <c r="E33" s="315"/>
      <c r="F33" s="316"/>
      <c r="G33" s="317"/>
      <c r="H33" s="318"/>
      <c r="I33" s="318"/>
      <c r="J33" s="319"/>
      <c r="L33" s="320"/>
      <c r="M33" s="321"/>
      <c r="N33" s="313"/>
      <c r="O33" s="314"/>
      <c r="P33" s="322"/>
      <c r="Q33" s="323"/>
      <c r="R33" s="318"/>
      <c r="S33" s="318"/>
      <c r="T33" s="324"/>
      <c r="U33" s="325"/>
    </row>
    <row r="34" ht="12.75" hidden="1" customHeight="1">
      <c r="A34" s="311"/>
      <c r="B34" s="312"/>
      <c r="C34" s="313"/>
      <c r="D34" s="314"/>
      <c r="E34" s="315"/>
      <c r="F34" s="316"/>
      <c r="G34" s="317"/>
      <c r="H34" s="318"/>
      <c r="I34" s="318"/>
      <c r="J34" s="319"/>
      <c r="L34" s="320"/>
      <c r="M34" s="321"/>
      <c r="N34" s="313"/>
      <c r="O34" s="314"/>
      <c r="P34" s="322"/>
      <c r="Q34" s="323"/>
      <c r="R34" s="318"/>
      <c r="S34" s="318"/>
      <c r="T34" s="324"/>
      <c r="U34" s="325"/>
    </row>
    <row r="35" ht="12.75" hidden="1" customHeight="1">
      <c r="A35" s="311"/>
      <c r="B35" s="312"/>
      <c r="C35" s="313"/>
      <c r="D35" s="314"/>
      <c r="E35" s="315"/>
      <c r="F35" s="316"/>
      <c r="G35" s="317"/>
      <c r="H35" s="318"/>
      <c r="I35" s="318"/>
      <c r="J35" s="319"/>
      <c r="L35" s="320"/>
      <c r="M35" s="321"/>
      <c r="N35" s="313"/>
      <c r="O35" s="314"/>
      <c r="P35" s="322"/>
      <c r="Q35" s="323"/>
      <c r="R35" s="318"/>
      <c r="S35" s="318"/>
      <c r="T35" s="324"/>
      <c r="U35" s="325"/>
    </row>
    <row r="36" ht="12.75" hidden="1" customHeight="1">
      <c r="A36" s="311"/>
      <c r="B36" s="312"/>
      <c r="C36" s="313"/>
      <c r="D36" s="314"/>
      <c r="E36" s="315"/>
      <c r="F36" s="316"/>
      <c r="G36" s="317"/>
      <c r="H36" s="318"/>
      <c r="I36" s="318"/>
      <c r="J36" s="319"/>
      <c r="L36" s="320"/>
      <c r="M36" s="321"/>
      <c r="N36" s="313"/>
      <c r="O36" s="314"/>
      <c r="P36" s="322"/>
      <c r="Q36" s="323"/>
      <c r="R36" s="318"/>
      <c r="S36" s="318"/>
      <c r="T36" s="324"/>
      <c r="U36" s="325"/>
    </row>
    <row r="37" ht="12.75" hidden="1" customHeight="1">
      <c r="A37" s="311"/>
      <c r="B37" s="312"/>
      <c r="C37" s="313"/>
      <c r="D37" s="314"/>
      <c r="E37" s="315"/>
      <c r="F37" s="316"/>
      <c r="G37" s="317"/>
      <c r="H37" s="318"/>
      <c r="I37" s="318"/>
      <c r="J37" s="319"/>
      <c r="L37" s="320"/>
      <c r="M37" s="321"/>
      <c r="N37" s="313"/>
      <c r="O37" s="314"/>
      <c r="P37" s="322"/>
      <c r="Q37" s="323"/>
      <c r="R37" s="318"/>
      <c r="S37" s="318"/>
      <c r="T37" s="324"/>
      <c r="U37" s="325"/>
    </row>
    <row r="38" ht="12.75" hidden="1" customHeight="1">
      <c r="A38" s="311"/>
      <c r="B38" s="312"/>
      <c r="C38" s="313"/>
      <c r="D38" s="314"/>
      <c r="E38" s="315"/>
      <c r="F38" s="316"/>
      <c r="G38" s="317"/>
      <c r="H38" s="318"/>
      <c r="I38" s="318"/>
      <c r="J38" s="319"/>
      <c r="L38" s="320"/>
      <c r="M38" s="321"/>
      <c r="N38" s="313"/>
      <c r="O38" s="314"/>
      <c r="P38" s="322"/>
      <c r="Q38" s="323"/>
      <c r="R38" s="318"/>
      <c r="S38" s="318"/>
      <c r="T38" s="324"/>
      <c r="U38" s="325"/>
    </row>
    <row r="39" ht="12.75" hidden="1" customHeight="1">
      <c r="A39" s="311"/>
      <c r="B39" s="312"/>
      <c r="C39" s="313"/>
      <c r="D39" s="314"/>
      <c r="E39" s="315"/>
      <c r="F39" s="316"/>
      <c r="G39" s="317"/>
      <c r="H39" s="318"/>
      <c r="I39" s="318"/>
      <c r="J39" s="319"/>
      <c r="L39" s="320"/>
      <c r="M39" s="321"/>
      <c r="N39" s="313"/>
      <c r="O39" s="314"/>
      <c r="P39" s="322"/>
      <c r="Q39" s="323"/>
      <c r="R39" s="318"/>
      <c r="S39" s="318"/>
      <c r="T39" s="324"/>
      <c r="U39" s="325"/>
    </row>
    <row r="40" ht="12.75" hidden="1" customHeight="1">
      <c r="A40" s="311"/>
      <c r="B40" s="312"/>
      <c r="C40" s="313"/>
      <c r="D40" s="314"/>
      <c r="E40" s="315"/>
      <c r="F40" s="316"/>
      <c r="G40" s="317"/>
      <c r="H40" s="318"/>
      <c r="I40" s="318"/>
      <c r="J40" s="319"/>
      <c r="L40" s="320"/>
      <c r="M40" s="321"/>
      <c r="N40" s="313"/>
      <c r="O40" s="314"/>
      <c r="P40" s="322"/>
      <c r="Q40" s="323"/>
      <c r="R40" s="318"/>
      <c r="S40" s="318"/>
      <c r="T40" s="324"/>
      <c r="U40" s="325"/>
    </row>
    <row r="41" ht="12.75" customHeight="1">
      <c r="A41" s="326">
        <v>1.0</v>
      </c>
      <c r="B41" s="312">
        <v>1.0</v>
      </c>
      <c r="C41" s="327" t="str">
        <f>IFERROR(VLOOKUP(B41,'пр.взв'!$D$6:$Q$30,2,0),"")</f>
        <v>ЕГОРОВА Елизавета</v>
      </c>
      <c r="D41" s="328" t="str">
        <f>IFERROR(VLOOKUP(B41,'пр.взв'!$D$6:$Q$30,5,0),"")</f>
        <v>МС</v>
      </c>
      <c r="E41" s="329" t="str">
        <f>IFERROR(VLOOKUP(B41,'пр.взв'!$D$6:$Q$30,6,0),"")</f>
        <v>ПФО</v>
      </c>
      <c r="F41" s="330" t="str">
        <f>IFERROR(VLOOKUP(B41,'пр.взв'!$D$6:$Q$30,8,0),"")</f>
        <v>Чувашская</v>
      </c>
      <c r="G41" s="325"/>
      <c r="H41" s="331"/>
      <c r="I41" s="331"/>
      <c r="J41" s="332"/>
      <c r="L41" s="320">
        <v>9.0</v>
      </c>
      <c r="M41" s="333">
        <v>2.0</v>
      </c>
      <c r="N41" s="327" t="str">
        <f>IFERROR(VLOOKUP(M41,'пр.взв'!$D$6:$Q$30,2,0),"")</f>
        <v>НЕФЁДОВА Екатерина</v>
      </c>
      <c r="O41" s="328" t="str">
        <f>IFERROR(VLOOKUP(M41,'пр.взв'!$D$6:$Q$30,5,0),"")</f>
        <v>МС</v>
      </c>
      <c r="P41" s="334" t="str">
        <f>IFERROR(VLOOKUP(M41,'пр.взв'!$D$6:$Q$30,6,0),"")</f>
        <v>УФО</v>
      </c>
      <c r="Q41" s="335" t="str">
        <f>IFERROR(VLOOKUP(M41,'пр.взв'!$D$6:$Q$30,8,0),"")</f>
        <v>Курганская</v>
      </c>
      <c r="R41" s="331"/>
      <c r="S41" s="331"/>
      <c r="T41" s="336"/>
      <c r="U41" s="325"/>
    </row>
    <row r="42" ht="12.75" customHeight="1">
      <c r="A42" s="244"/>
      <c r="B42" s="337">
        <v>17.0</v>
      </c>
      <c r="C42" s="338" t="str">
        <f>IFERROR(VLOOKUP(B42,'пр.взв'!$D$6:$Q$30,2,0),"")</f>
        <v>ВАРЛАМОВА Кристина</v>
      </c>
      <c r="D42" s="339" t="str">
        <f>IFERROR(VLOOKUP(B42,'пр.взв'!$D$6:$Q$30,5,0),"")</f>
        <v>МС</v>
      </c>
      <c r="E42" s="340" t="str">
        <f>IFERROR(VLOOKUP(B42,'пр.взв'!$D$6:$Q$30,6,0),"")</f>
        <v>ЮФО</v>
      </c>
      <c r="F42" s="341" t="str">
        <f>IFERROR(VLOOKUP(B42,'пр.взв'!$D$6:$Q$30,8,0),"")</f>
        <v>Краснодарский</v>
      </c>
      <c r="G42" s="342"/>
      <c r="H42" s="342"/>
      <c r="I42" s="342"/>
      <c r="J42" s="343"/>
      <c r="L42" s="244"/>
      <c r="M42" s="344">
        <v>18.0</v>
      </c>
      <c r="N42" s="338" t="str">
        <f>IFERROR(VLOOKUP(M42,'пр.взв'!$D$6:$Q$30,2,0),"")</f>
        <v>АКИФЬЕВА Екатерина</v>
      </c>
      <c r="O42" s="339" t="str">
        <f>IFERROR(VLOOKUP(M42,'пр.взв'!$D$6:$Q$30,5,0),"")</f>
        <v>1р</v>
      </c>
      <c r="P42" s="340" t="str">
        <f>IFERROR(VLOOKUP(M42,'пр.взв'!$D$6:$Q$30,6,0),"")</f>
        <v>ПФО</v>
      </c>
      <c r="Q42" s="341" t="str">
        <f>IFERROR(VLOOKUP(M42,'пр.взв'!$D$6:$Q$30,8,0),"")</f>
        <v>Самарская</v>
      </c>
      <c r="R42" s="342"/>
      <c r="S42" s="342"/>
      <c r="T42" s="343"/>
      <c r="U42" s="325"/>
    </row>
    <row r="43" ht="12.75" customHeight="1">
      <c r="A43" s="326">
        <v>2.0</v>
      </c>
      <c r="B43" s="312">
        <v>9.0</v>
      </c>
      <c r="C43" s="327" t="str">
        <f>IFERROR(VLOOKUP(B43,'пр.взв'!$D$6:$Q$30,2,0),"")</f>
        <v>ГИЛЯЗОВА Сабина</v>
      </c>
      <c r="D43" s="328" t="str">
        <f>IFERROR(VLOOKUP(B43,'пр.взв'!$D$6:$Q$30,5,0),"")</f>
        <v>МС</v>
      </c>
      <c r="E43" s="334" t="str">
        <f>IFERROR(VLOOKUP(B43,'пр.взв'!$D$6:$Q$30,6,0),"")</f>
        <v>УФО</v>
      </c>
      <c r="F43" s="335" t="str">
        <f>IFERROR(VLOOKUP(B43,'пр.взв'!$D$6:$Q$30,8,0),"")</f>
        <v>Свердловская</v>
      </c>
      <c r="G43" s="325"/>
      <c r="H43" s="331"/>
      <c r="I43" s="331"/>
      <c r="J43" s="332"/>
      <c r="L43" s="320">
        <v>10.0</v>
      </c>
      <c r="M43" s="333">
        <v>10.0</v>
      </c>
      <c r="N43" s="327" t="str">
        <f>IFERROR(VLOOKUP(M43,'пр.взв'!$D$6:$Q$30,2,0),"")</f>
        <v>ПОЛЫГАЛОВА Ольга</v>
      </c>
      <c r="O43" s="328" t="str">
        <f>IFERROR(VLOOKUP(M43,'пр.взв'!$D$6:$Q$30,5,0),"")</f>
        <v>КМС</v>
      </c>
      <c r="P43" s="334" t="str">
        <f>IFERROR(VLOOKUP(M43,'пр.взв'!$D$6:$Q$30,6,0),"")</f>
        <v>ПФО</v>
      </c>
      <c r="Q43" s="335" t="str">
        <f>IFERROR(VLOOKUP(M43,'пр.взв'!$D$6:$Q$30,8,0),"")</f>
        <v>Пермский</v>
      </c>
      <c r="R43" s="331"/>
      <c r="S43" s="331"/>
      <c r="T43" s="336"/>
      <c r="U43" s="325"/>
    </row>
    <row r="44" ht="12.75" customHeight="1">
      <c r="A44" s="244"/>
      <c r="B44" s="337">
        <v>25.0</v>
      </c>
      <c r="C44" s="338" t="str">
        <f>IFERROR(VLOOKUP(B44,'пр.взв'!$D$6:$Q$30,2,0),"")</f>
        <v/>
      </c>
      <c r="D44" s="339" t="str">
        <f>IFERROR(VLOOKUP(B44,'пр.взв'!$D$6:$Q$30,5,0),"")</f>
        <v/>
      </c>
      <c r="E44" s="340" t="str">
        <f>IFERROR(VLOOKUP(B44,'пр.взв'!$D$6:$Q$30,6,0),"")</f>
        <v/>
      </c>
      <c r="F44" s="341" t="str">
        <f>IFERROR(VLOOKUP(B44,'пр.взв'!$D$6:$Q$30,8,0),"")</f>
        <v/>
      </c>
      <c r="G44" s="342"/>
      <c r="H44" s="342"/>
      <c r="I44" s="342"/>
      <c r="J44" s="343"/>
      <c r="L44" s="244"/>
      <c r="M44" s="344">
        <v>26.0</v>
      </c>
      <c r="N44" s="338" t="str">
        <f>IFERROR(VLOOKUP(M44,'пр.взв'!$D$6:$Q$30,2,0),"")</f>
        <v/>
      </c>
      <c r="O44" s="339" t="str">
        <f>IFERROR(VLOOKUP(M44,'пр.взв'!$D$6:$Q$30,5,0),"")</f>
        <v/>
      </c>
      <c r="P44" s="340" t="str">
        <f>IFERROR(VLOOKUP(M44,'пр.взв'!$D$6:$Q$30,6,0),"")</f>
        <v/>
      </c>
      <c r="Q44" s="341" t="str">
        <f>IFERROR(VLOOKUP(M44,'пр.взв'!$D$6:$Q$30,8,0),"")</f>
        <v/>
      </c>
      <c r="R44" s="342"/>
      <c r="S44" s="342"/>
      <c r="T44" s="343"/>
      <c r="U44" s="325"/>
    </row>
    <row r="45" ht="12.75" customHeight="1">
      <c r="A45" s="326">
        <v>3.0</v>
      </c>
      <c r="B45" s="345">
        <v>5.0</v>
      </c>
      <c r="C45" s="346" t="str">
        <f>IFERROR(VLOOKUP(B45,'пр.взв'!$D$6:$Q$30,2,0),"")</f>
        <v>БОРЕЦ Виктория </v>
      </c>
      <c r="D45" s="328" t="str">
        <f>IFERROR(VLOOKUP(B45,'пр.взв'!$D$6:$Q$30,5,0),"")</f>
        <v>КМС</v>
      </c>
      <c r="E45" s="334" t="str">
        <f>IFERROR(VLOOKUP(B45,'пр.взв'!$D$6:$Q$30,6,0),"")</f>
        <v>МОС</v>
      </c>
      <c r="F45" s="335" t="str">
        <f>IFERROR(VLOOKUP(B45,'пр.взв'!$D$6:$Q$30,8,0),"")</f>
        <v>Москва</v>
      </c>
      <c r="G45" s="325"/>
      <c r="H45" s="331"/>
      <c r="I45" s="331"/>
      <c r="J45" s="332"/>
      <c r="L45" s="320">
        <v>11.0</v>
      </c>
      <c r="M45" s="347">
        <v>6.0</v>
      </c>
      <c r="N45" s="346" t="str">
        <f>IFERROR(VLOOKUP(M45,'пр.взв'!$D$6:$Q$30,2,0),"")</f>
        <v>ЕВСЕЕВА Екатерина</v>
      </c>
      <c r="O45" s="328" t="str">
        <f>IFERROR(VLOOKUP(M45,'пр.взв'!$D$6:$Q$30,5,0),"")</f>
        <v>МС</v>
      </c>
      <c r="P45" s="334" t="str">
        <f>IFERROR(VLOOKUP(M45,'пр.взв'!$D$6:$Q$30,6,0),"")</f>
        <v>УФО</v>
      </c>
      <c r="Q45" s="335" t="str">
        <f>IFERROR(VLOOKUP(M45,'пр.взв'!$D$6:$Q$30,8,0),"")</f>
        <v>Свердловская</v>
      </c>
      <c r="R45" s="331"/>
      <c r="S45" s="331"/>
      <c r="T45" s="336"/>
      <c r="U45" s="325"/>
    </row>
    <row r="46" ht="12.75" customHeight="1">
      <c r="A46" s="244"/>
      <c r="B46" s="348">
        <v>21.0</v>
      </c>
      <c r="C46" s="342" t="str">
        <f>IFERROR(VLOOKUP(B46,'пр.взв'!$D$6:$Q$30,2,0),"")</f>
        <v>МИХАЛЕВА Елена</v>
      </c>
      <c r="D46" s="342" t="str">
        <f>IFERROR(VLOOKUP(B46,'пр.взв'!$D$6:$Q$30,5,0),"")</f>
        <v>МС</v>
      </c>
      <c r="E46" s="349" t="str">
        <f>IFERROR(VLOOKUP(B46,'пр.взв'!$D$6:$Q$30,6,0),"")</f>
        <v>ЦФО</v>
      </c>
      <c r="F46" s="350" t="str">
        <f>IFERROR(VLOOKUP(B46,'пр.взв'!$D$6:$Q$30,8,0),"")</f>
        <v>Московская</v>
      </c>
      <c r="G46" s="342"/>
      <c r="H46" s="342"/>
      <c r="I46" s="342"/>
      <c r="J46" s="343"/>
      <c r="L46" s="244"/>
      <c r="M46" s="351">
        <v>22.0</v>
      </c>
      <c r="N46" s="342" t="str">
        <f>IFERROR(VLOOKUP(M46,'пр.взв'!$D$6:$Q$30,2,0),"")</f>
        <v>КАРЕКЯН Кристина</v>
      </c>
      <c r="O46" s="342" t="str">
        <f>IFERROR(VLOOKUP(M46,'пр.взв'!$D$6:$Q$30,5,0),"")</f>
        <v>МС</v>
      </c>
      <c r="P46" s="349" t="str">
        <f>IFERROR(VLOOKUP(M46,'пр.взв'!$D$6:$Q$30,6,0),"")</f>
        <v>ЮФО</v>
      </c>
      <c r="Q46" s="350" t="str">
        <f>IFERROR(VLOOKUP(M46,'пр.взв'!$D$6:$Q$30,8,0),"")</f>
        <v>Краснодарский</v>
      </c>
      <c r="R46" s="342"/>
      <c r="S46" s="342"/>
      <c r="T46" s="343"/>
      <c r="U46" s="325"/>
    </row>
    <row r="47" ht="12.75" customHeight="1">
      <c r="A47" s="326">
        <v>4.0</v>
      </c>
      <c r="B47" s="345">
        <v>13.0</v>
      </c>
      <c r="C47" s="346" t="str">
        <f>IFERROR(VLOOKUP(B47,'пр.взв'!$D$6:$Q$30,2,0),"")</f>
        <v>МОЛЧАНОВА Юлия</v>
      </c>
      <c r="D47" s="328" t="str">
        <f>IFERROR(VLOOKUP(B47,'пр.взв'!$D$6:$Q$30,5,0),"")</f>
        <v>МС</v>
      </c>
      <c r="E47" s="334" t="str">
        <f>IFERROR(VLOOKUP(B47,'пр.взв'!$D$6:$Q$30,6,0),"")</f>
        <v>ПФО</v>
      </c>
      <c r="F47" s="335" t="str">
        <f>IFERROR(VLOOKUP(B47,'пр.взв'!$D$6:$Q$30,8,0),"")</f>
        <v>Нижегородская</v>
      </c>
      <c r="G47" s="325"/>
      <c r="H47" s="331"/>
      <c r="I47" s="331"/>
      <c r="J47" s="332"/>
      <c r="L47" s="320">
        <v>12.0</v>
      </c>
      <c r="M47" s="347">
        <v>14.0</v>
      </c>
      <c r="N47" s="346" t="str">
        <f>IFERROR(VLOOKUP(M47,'пр.взв'!$D$6:$Q$30,2,0),"")</f>
        <v>РАХМАТУЛЛИНА Алла</v>
      </c>
      <c r="O47" s="328" t="str">
        <f>IFERROR(VLOOKUP(M47,'пр.взв'!$D$6:$Q$30,5,0),"")</f>
        <v>КМС</v>
      </c>
      <c r="P47" s="334" t="str">
        <f>IFERROR(VLOOKUP(M47,'пр.взв'!$D$6:$Q$30,6,0),"")</f>
        <v>ПФО</v>
      </c>
      <c r="Q47" s="335" t="str">
        <f>IFERROR(VLOOKUP(M47,'пр.взв'!$D$6:$Q$30,8,0),"")</f>
        <v>Башкортостан</v>
      </c>
      <c r="R47" s="331"/>
      <c r="S47" s="331"/>
      <c r="T47" s="336"/>
      <c r="U47" s="325"/>
    </row>
    <row r="48" ht="12.75" customHeight="1">
      <c r="A48" s="244"/>
      <c r="B48" s="348">
        <v>29.0</v>
      </c>
      <c r="C48" s="342" t="str">
        <f>IFERROR(VLOOKUP(B48,'пр.взв'!$D$6:$Q$30,2,0),"")</f>
        <v/>
      </c>
      <c r="D48" s="342" t="str">
        <f>IFERROR(VLOOKUP(B48,'пр.взв'!$D$6:$Q$30,5,0),"")</f>
        <v/>
      </c>
      <c r="E48" s="349" t="str">
        <f>IFERROR(VLOOKUP(B48,'пр.взв'!$D$6:$Q$30,6,0),"")</f>
        <v/>
      </c>
      <c r="F48" s="350" t="str">
        <f>IFERROR(VLOOKUP(B48,'пр.взв'!$D$6:$Q$30,8,0),"")</f>
        <v/>
      </c>
      <c r="G48" s="342"/>
      <c r="H48" s="342"/>
      <c r="I48" s="342"/>
      <c r="J48" s="343"/>
      <c r="L48" s="244"/>
      <c r="M48" s="351">
        <v>30.0</v>
      </c>
      <c r="N48" s="342" t="str">
        <f>IFERROR(VLOOKUP(M48,'пр.взв'!$D$6:$Q$30,2,0),"")</f>
        <v/>
      </c>
      <c r="O48" s="342" t="str">
        <f>IFERROR(VLOOKUP(M48,'пр.взв'!$D$6:$Q$30,5,0),"")</f>
        <v/>
      </c>
      <c r="P48" s="349" t="str">
        <f>IFERROR(VLOOKUP(M48,'пр.взв'!$D$6:$Q$30,6,0),"")</f>
        <v/>
      </c>
      <c r="Q48" s="350" t="str">
        <f>IFERROR(VLOOKUP(M48,'пр.взв'!$D$6:$Q$30,8,0),"")</f>
        <v/>
      </c>
      <c r="R48" s="342"/>
      <c r="S48" s="342"/>
      <c r="T48" s="343"/>
      <c r="U48" s="325"/>
    </row>
    <row r="49" ht="12.75" customHeight="1">
      <c r="A49" s="326">
        <v>5.0</v>
      </c>
      <c r="B49" s="345">
        <v>3.0</v>
      </c>
      <c r="C49" s="346" t="str">
        <f>IFERROR(VLOOKUP(B49,'пр.взв'!$D$6:$Q$30,2,0),"")</f>
        <v>ЕМЕЛЮКОВА Софья</v>
      </c>
      <c r="D49" s="328" t="str">
        <f>IFERROR(VLOOKUP(B49,'пр.взв'!$D$6:$Q$30,5,0),"")</f>
        <v>МС</v>
      </c>
      <c r="E49" s="334" t="str">
        <f>IFERROR(VLOOKUP(B49,'пр.взв'!$D$6:$Q$30,6,0),"")</f>
        <v>ПФО</v>
      </c>
      <c r="F49" s="335" t="str">
        <f>IFERROR(VLOOKUP(B49,'пр.взв'!$D$6:$Q$30,8,0),"")</f>
        <v>Чувашская</v>
      </c>
      <c r="G49" s="325"/>
      <c r="H49" s="331"/>
      <c r="I49" s="331"/>
      <c r="J49" s="332"/>
      <c r="L49" s="320">
        <v>13.0</v>
      </c>
      <c r="M49" s="347">
        <v>4.0</v>
      </c>
      <c r="N49" s="346" t="str">
        <f>IFERROR(VLOOKUP(M49,'пр.взв'!$D$6:$Q$30,2,0),"")</f>
        <v>БЛИНОВА Ксения</v>
      </c>
      <c r="O49" s="328" t="str">
        <f>IFERROR(VLOOKUP(M49,'пр.взв'!$D$6:$Q$30,5,0),"")</f>
        <v>МС</v>
      </c>
      <c r="P49" s="334" t="str">
        <f>IFERROR(VLOOKUP(M49,'пр.взв'!$D$6:$Q$30,6,0),"")</f>
        <v>СФО</v>
      </c>
      <c r="Q49" s="335" t="str">
        <f>IFERROR(VLOOKUP(M49,'пр.взв'!$D$6:$Q$30,8,0),"")</f>
        <v>Новосибирская</v>
      </c>
      <c r="R49" s="331"/>
      <c r="S49" s="331"/>
      <c r="T49" s="336"/>
      <c r="U49" s="325"/>
    </row>
    <row r="50" ht="12.75" customHeight="1">
      <c r="A50" s="244"/>
      <c r="B50" s="348">
        <v>19.0</v>
      </c>
      <c r="C50" s="342" t="str">
        <f>IFERROR(VLOOKUP(B50,'пр.взв'!$D$6:$Q$30,2,0),"")</f>
        <v>АБДУЛЛИНА Елена</v>
      </c>
      <c r="D50" s="342" t="str">
        <f>IFERROR(VLOOKUP(B50,'пр.взв'!$D$6:$Q$30,5,0),"")</f>
        <v>МС</v>
      </c>
      <c r="E50" s="349" t="str">
        <f>IFERROR(VLOOKUP(B50,'пр.взв'!$D$6:$Q$30,6,0),"")</f>
        <v>ПФО</v>
      </c>
      <c r="F50" s="350" t="str">
        <f>IFERROR(VLOOKUP(B50,'пр.взв'!$D$6:$Q$30,8,0),"")</f>
        <v>Башкортостан</v>
      </c>
      <c r="G50" s="342"/>
      <c r="H50" s="342"/>
      <c r="I50" s="342"/>
      <c r="J50" s="343"/>
      <c r="L50" s="244"/>
      <c r="M50" s="351">
        <v>20.0</v>
      </c>
      <c r="N50" s="342" t="str">
        <f>IFERROR(VLOOKUP(M50,'пр.взв'!$D$6:$Q$30,2,0),"")</f>
        <v>ФЕДОРОВА Татьяна</v>
      </c>
      <c r="O50" s="342" t="str">
        <f>IFERROR(VLOOKUP(M50,'пр.взв'!$D$6:$Q$30,5,0),"")</f>
        <v>МС</v>
      </c>
      <c r="P50" s="349" t="str">
        <f>IFERROR(VLOOKUP(M50,'пр.взв'!$D$6:$Q$30,6,0),"")</f>
        <v>ПФО</v>
      </c>
      <c r="Q50" s="350" t="str">
        <f>IFERROR(VLOOKUP(M50,'пр.взв'!$D$6:$Q$30,8,0),"")</f>
        <v>Чувашская</v>
      </c>
      <c r="R50" s="342"/>
      <c r="S50" s="342"/>
      <c r="T50" s="343"/>
      <c r="U50" s="325"/>
    </row>
    <row r="51" ht="12.75" customHeight="1">
      <c r="A51" s="326">
        <v>6.0</v>
      </c>
      <c r="B51" s="345">
        <v>11.0</v>
      </c>
      <c r="C51" s="346" t="str">
        <f>IFERROR(VLOOKUP(B51,'пр.взв'!$D$6:$Q$30,2,0),"")</f>
        <v>МОЛЧАНОВА Мария</v>
      </c>
      <c r="D51" s="328" t="str">
        <f>IFERROR(VLOOKUP(B51,'пр.взв'!$D$6:$Q$30,5,0),"")</f>
        <v>ЗМС</v>
      </c>
      <c r="E51" s="334" t="str">
        <f>IFERROR(VLOOKUP(B51,'пр.взв'!$D$6:$Q$30,6,0),"")</f>
        <v>ПФО</v>
      </c>
      <c r="F51" s="335" t="str">
        <f>IFERROR(VLOOKUP(B51,'пр.взв'!$D$6:$Q$30,8,0),"")</f>
        <v>Пермский</v>
      </c>
      <c r="G51" s="325"/>
      <c r="H51" s="331"/>
      <c r="I51" s="331"/>
      <c r="J51" s="332"/>
      <c r="L51" s="320">
        <v>14.0</v>
      </c>
      <c r="M51" s="347">
        <v>12.0</v>
      </c>
      <c r="N51" s="346" t="str">
        <f>IFERROR(VLOOKUP(M51,'пр.взв'!$D$6:$Q$30,2,0),"")</f>
        <v>ГОРЕЛИКОВА Анна</v>
      </c>
      <c r="O51" s="328" t="str">
        <f>IFERROR(VLOOKUP(M51,'пр.взв'!$D$6:$Q$30,5,0),"")</f>
        <v>МСМК</v>
      </c>
      <c r="P51" s="334" t="str">
        <f>IFERROR(VLOOKUP(M51,'пр.взв'!$D$6:$Q$30,6,0),"")</f>
        <v>ЮФО</v>
      </c>
      <c r="Q51" s="335" t="str">
        <f>IFERROR(VLOOKUP(M51,'пр.взв'!$D$6:$Q$30,8,0),"")</f>
        <v>Краснодарский</v>
      </c>
      <c r="R51" s="331"/>
      <c r="S51" s="331"/>
      <c r="T51" s="336"/>
      <c r="U51" s="325"/>
    </row>
    <row r="52" ht="12.75" customHeight="1">
      <c r="A52" s="244"/>
      <c r="B52" s="348">
        <v>27.0</v>
      </c>
      <c r="C52" s="342" t="str">
        <f>IFERROR(VLOOKUP(B52,'пр.взв'!$D$6:$Q$30,2,0),"")</f>
        <v/>
      </c>
      <c r="D52" s="342" t="str">
        <f>IFERROR(VLOOKUP(B52,'пр.взв'!$D$6:$Q$30,5,0),"")</f>
        <v/>
      </c>
      <c r="E52" s="349" t="str">
        <f>IFERROR(VLOOKUP(B52,'пр.взв'!$D$6:$Q$30,6,0),"")</f>
        <v/>
      </c>
      <c r="F52" s="350" t="str">
        <f>IFERROR(VLOOKUP(B52,'пр.взв'!$D$6:$Q$30,8,0),"")</f>
        <v/>
      </c>
      <c r="G52" s="342"/>
      <c r="H52" s="342"/>
      <c r="I52" s="342"/>
      <c r="J52" s="343"/>
      <c r="L52" s="244"/>
      <c r="M52" s="351">
        <v>28.0</v>
      </c>
      <c r="N52" s="342" t="str">
        <f>IFERROR(VLOOKUP(M52,'пр.взв'!$D$6:$Q$30,2,0),"")</f>
        <v/>
      </c>
      <c r="O52" s="342" t="str">
        <f>IFERROR(VLOOKUP(M52,'пр.взв'!$D$6:$Q$30,5,0),"")</f>
        <v/>
      </c>
      <c r="P52" s="349" t="str">
        <f>IFERROR(VLOOKUP(M52,'пр.взв'!$D$6:$Q$30,6,0),"")</f>
        <v/>
      </c>
      <c r="Q52" s="350" t="str">
        <f>IFERROR(VLOOKUP(M52,'пр.взв'!$D$6:$Q$30,8,0),"")</f>
        <v/>
      </c>
      <c r="R52" s="342"/>
      <c r="S52" s="342"/>
      <c r="T52" s="343"/>
      <c r="U52" s="325"/>
    </row>
    <row r="53" ht="12.75" customHeight="1">
      <c r="A53" s="326">
        <v>7.0</v>
      </c>
      <c r="B53" s="345">
        <v>7.0</v>
      </c>
      <c r="C53" s="346" t="str">
        <f>IFERROR(VLOOKUP(B53,'пр.взв'!$D$6:$Q$30,2,0),"")</f>
        <v>ДУДИНА Кристина</v>
      </c>
      <c r="D53" s="328" t="str">
        <f>IFERROR(VLOOKUP(B53,'пр.взв'!$D$6:$Q$30,5,0),"")</f>
        <v>МС</v>
      </c>
      <c r="E53" s="334" t="str">
        <f>IFERROR(VLOOKUP(B53,'пр.взв'!$D$6:$Q$30,6,0),"")</f>
        <v>УФО</v>
      </c>
      <c r="F53" s="335" t="str">
        <f>IFERROR(VLOOKUP(B53,'пр.взв'!$D$6:$Q$30,8,0),"")</f>
        <v>Свердловская</v>
      </c>
      <c r="G53" s="325"/>
      <c r="H53" s="331"/>
      <c r="I53" s="331"/>
      <c r="J53" s="332"/>
      <c r="L53" s="320">
        <v>15.0</v>
      </c>
      <c r="M53" s="347">
        <v>8.0</v>
      </c>
      <c r="N53" s="346" t="str">
        <f>IFERROR(VLOOKUP(M53,'пр.взв'!$D$6:$Q$30,2,0),"")</f>
        <v>КОБЕЛЕВА Оксана</v>
      </c>
      <c r="O53" s="328" t="str">
        <f>IFERROR(VLOOKUP(M53,'пр.взв'!$D$6:$Q$30,5,0),"")</f>
        <v>МС</v>
      </c>
      <c r="P53" s="334" t="str">
        <f>IFERROR(VLOOKUP(M53,'пр.взв'!$D$6:$Q$30,6,0),"")</f>
        <v>УФО</v>
      </c>
      <c r="Q53" s="335" t="str">
        <f>IFERROR(VLOOKUP(M53,'пр.взв'!$D$6:$Q$30,8,0),"")</f>
        <v>Свердловская</v>
      </c>
      <c r="R53" s="331"/>
      <c r="S53" s="331"/>
      <c r="T53" s="336"/>
      <c r="U53" s="325"/>
    </row>
    <row r="54" ht="12.75" customHeight="1">
      <c r="A54" s="244"/>
      <c r="B54" s="348">
        <v>23.0</v>
      </c>
      <c r="C54" s="342" t="str">
        <f>IFERROR(VLOOKUP(B54,'пр.взв'!$D$6:$Q$30,2,0),"")</f>
        <v>ДИКАЯ Валентина</v>
      </c>
      <c r="D54" s="342" t="str">
        <f>IFERROR(VLOOKUP(B54,'пр.взв'!$D$6:$Q$30,5,0),"")</f>
        <v>МС</v>
      </c>
      <c r="E54" s="349" t="str">
        <f>IFERROR(VLOOKUP(B54,'пр.взв'!$D$6:$Q$30,6,0),"")</f>
        <v>СПБ</v>
      </c>
      <c r="F54" s="350" t="str">
        <f>IFERROR(VLOOKUP(B54,'пр.взв'!$D$6:$Q$30,8,0),"")</f>
        <v>Санкт-Петербург</v>
      </c>
      <c r="G54" s="342"/>
      <c r="H54" s="342"/>
      <c r="I54" s="342"/>
      <c r="J54" s="343"/>
      <c r="L54" s="244"/>
      <c r="M54" s="351">
        <v>24.0</v>
      </c>
      <c r="N54" s="342" t="str">
        <f>IFERROR(VLOOKUP(M54,'пр.взв'!$D$6:$Q$30,2,0),"")</f>
        <v/>
      </c>
      <c r="O54" s="342" t="str">
        <f>IFERROR(VLOOKUP(M54,'пр.взв'!$D$6:$Q$30,5,0),"")</f>
        <v/>
      </c>
      <c r="P54" s="349" t="str">
        <f>IFERROR(VLOOKUP(M54,'пр.взв'!$D$6:$Q$30,6,0),"")</f>
        <v/>
      </c>
      <c r="Q54" s="350" t="str">
        <f>IFERROR(VLOOKUP(M54,'пр.взв'!$D$6:$Q$30,8,0),"")</f>
        <v/>
      </c>
      <c r="R54" s="342"/>
      <c r="S54" s="342"/>
      <c r="T54" s="343"/>
      <c r="U54" s="325"/>
    </row>
    <row r="55" ht="12.75" customHeight="1">
      <c r="A55" s="326">
        <v>8.0</v>
      </c>
      <c r="B55" s="345">
        <v>15.0</v>
      </c>
      <c r="C55" s="346" t="str">
        <f>IFERROR(VLOOKUP(B55,'пр.взв'!$D$6:$Q$30,2,0),"")</f>
        <v>МИРОНОВА Кристина</v>
      </c>
      <c r="D55" s="328" t="str">
        <f>IFERROR(VLOOKUP(B55,'пр.взв'!$D$6:$Q$30,5,0),"")</f>
        <v>КМС</v>
      </c>
      <c r="E55" s="334" t="str">
        <f>IFERROR(VLOOKUP(B55,'пр.взв'!$D$6:$Q$30,6,0),"")</f>
        <v>СФО</v>
      </c>
      <c r="F55" s="335" t="str">
        <f>IFERROR(VLOOKUP(B55,'пр.взв'!$D$6:$Q$30,8,0),"")</f>
        <v>Новосибирская</v>
      </c>
      <c r="G55" s="325"/>
      <c r="H55" s="331"/>
      <c r="I55" s="331"/>
      <c r="J55" s="332"/>
      <c r="L55" s="320">
        <v>16.0</v>
      </c>
      <c r="M55" s="347">
        <v>16.0</v>
      </c>
      <c r="N55" s="346" t="str">
        <f>IFERROR(VLOOKUP(M55,'пр.взв'!$D$6:$Q$30,2,0),"")</f>
        <v>СЕРГЕЕВА Алина</v>
      </c>
      <c r="O55" s="328" t="str">
        <f>IFERROR(VLOOKUP(M55,'пр.взв'!$D$6:$Q$30,5,0),"")</f>
        <v>КМС</v>
      </c>
      <c r="P55" s="334" t="str">
        <f>IFERROR(VLOOKUP(M55,'пр.взв'!$D$6:$Q$30,6,0),"")</f>
        <v>УФО</v>
      </c>
      <c r="Q55" s="335" t="str">
        <f>IFERROR(VLOOKUP(M55,'пр.взв'!$D$6:$Q$30,8,0),"")</f>
        <v>Тюменская</v>
      </c>
      <c r="R55" s="331"/>
      <c r="S55" s="331"/>
      <c r="T55" s="336"/>
      <c r="U55" s="325"/>
    </row>
    <row r="56" ht="12.75" customHeight="1">
      <c r="A56" s="244"/>
      <c r="B56" s="348">
        <v>31.0</v>
      </c>
      <c r="C56" s="342" t="str">
        <f>IFERROR(VLOOKUP(B56,'пр.взв'!$D$6:$Q$30,2,0),"")</f>
        <v/>
      </c>
      <c r="D56" s="342" t="str">
        <f>IFERROR(VLOOKUP(B56,'пр.взв'!$D$6:$Q$30,5,0),"")</f>
        <v/>
      </c>
      <c r="E56" s="349" t="str">
        <f>IFERROR(VLOOKUP(B56,'пр.взв'!$D$6:$Q$30,6,0),"")</f>
        <v/>
      </c>
      <c r="F56" s="350" t="str">
        <f>IFERROR(VLOOKUP(B56,'пр.взв'!$D$6:$Q$30,8,0),"")</f>
        <v/>
      </c>
      <c r="G56" s="342"/>
      <c r="H56" s="342"/>
      <c r="I56" s="342"/>
      <c r="J56" s="343"/>
      <c r="L56" s="244"/>
      <c r="M56" s="351">
        <v>32.0</v>
      </c>
      <c r="N56" s="342" t="str">
        <f>IFERROR(VLOOKUP(M56,'пр.взв'!$D$6:$Q$30,2,0),"")</f>
        <v/>
      </c>
      <c r="O56" s="342" t="str">
        <f>IFERROR(VLOOKUP(M56,'пр.взв'!$D$6:$Q$30,5,0),"")</f>
        <v/>
      </c>
      <c r="P56" s="349" t="str">
        <f>IFERROR(VLOOKUP(M56,'пр.взв'!$D$6:$Q$30,6,0),"")</f>
        <v/>
      </c>
      <c r="Q56" s="350" t="str">
        <f>IFERROR(VLOOKUP(M56,'пр.взв'!$D$6:$Q$30,8,0),"")</f>
        <v/>
      </c>
      <c r="R56" s="342"/>
      <c r="S56" s="342"/>
      <c r="T56" s="343"/>
      <c r="U56" s="325"/>
    </row>
    <row r="57" ht="12.75" customHeight="1">
      <c r="A57" s="28"/>
      <c r="B57" s="296" t="s">
        <v>8</v>
      </c>
      <c r="C57" s="352" t="s">
        <v>215</v>
      </c>
      <c r="D57" s="293" t="s">
        <v>207</v>
      </c>
      <c r="E57" s="294"/>
      <c r="F57" s="295" t="s">
        <v>207</v>
      </c>
      <c r="G57" s="296" t="str">
        <f>G3</f>
        <v>В.к.  50  кг</v>
      </c>
      <c r="H57" s="292"/>
      <c r="I57" s="292"/>
      <c r="J57" s="292"/>
      <c r="L57" s="292"/>
      <c r="M57" s="296" t="s">
        <v>8</v>
      </c>
      <c r="N57" s="352" t="s">
        <v>216</v>
      </c>
      <c r="O57" s="293" t="s">
        <v>207</v>
      </c>
      <c r="P57" s="294"/>
      <c r="Q57" s="295" t="s">
        <v>207</v>
      </c>
      <c r="R57" s="296" t="str">
        <f>G57</f>
        <v>В.к.  50  кг</v>
      </c>
      <c r="S57" s="292"/>
      <c r="T57" s="292"/>
      <c r="U57" s="292"/>
    </row>
    <row r="58" ht="12.75" customHeight="1">
      <c r="A58" s="353" t="s">
        <v>200</v>
      </c>
      <c r="B58" s="354" t="s">
        <v>8</v>
      </c>
      <c r="C58" s="355" t="s">
        <v>9</v>
      </c>
      <c r="D58" s="356" t="s">
        <v>201</v>
      </c>
      <c r="E58" s="357" t="s">
        <v>214</v>
      </c>
      <c r="F58" s="71"/>
      <c r="G58" s="358" t="s">
        <v>203</v>
      </c>
      <c r="H58" s="359" t="s">
        <v>204</v>
      </c>
      <c r="I58" s="358" t="s">
        <v>205</v>
      </c>
      <c r="J58" s="360" t="s">
        <v>206</v>
      </c>
      <c r="L58" s="353" t="s">
        <v>200</v>
      </c>
      <c r="M58" s="354"/>
      <c r="N58" s="355" t="s">
        <v>9</v>
      </c>
      <c r="O58" s="356" t="s">
        <v>201</v>
      </c>
      <c r="P58" s="357" t="s">
        <v>214</v>
      </c>
      <c r="Q58" s="71"/>
      <c r="R58" s="359" t="s">
        <v>203</v>
      </c>
      <c r="S58" s="359" t="s">
        <v>204</v>
      </c>
      <c r="T58" s="360" t="s">
        <v>205</v>
      </c>
      <c r="U58" s="359" t="s">
        <v>206</v>
      </c>
    </row>
    <row r="59" ht="13.5" customHeight="1">
      <c r="A59" s="244"/>
      <c r="B59" s="83"/>
      <c r="C59" s="244"/>
      <c r="D59" s="244"/>
      <c r="E59" s="245"/>
      <c r="F59" s="246"/>
      <c r="G59" s="244"/>
      <c r="H59" s="244"/>
      <c r="I59" s="244"/>
      <c r="J59" s="247"/>
      <c r="L59" s="83"/>
      <c r="M59" s="244"/>
      <c r="N59" s="244"/>
      <c r="O59" s="244"/>
      <c r="P59" s="245"/>
      <c r="Q59" s="246"/>
      <c r="R59" s="244"/>
      <c r="S59" s="244"/>
      <c r="T59" s="247"/>
      <c r="U59" s="83"/>
    </row>
    <row r="60" ht="12.75" customHeight="1">
      <c r="A60" s="326">
        <v>1.0</v>
      </c>
      <c r="B60" s="345" t="str">
        <f>'пр.хода'!E13</f>
        <v/>
      </c>
      <c r="C60" s="346" t="str">
        <f>IFERROR(VLOOKUP(B60,'пр.взв'!$D$6:$Q$30,2,0),"")</f>
        <v/>
      </c>
      <c r="D60" s="328" t="str">
        <f>IFERROR(VLOOKUP(B60,'пр.взв'!$D$6:$Q$30,5,0),"")</f>
        <v/>
      </c>
      <c r="E60" s="334" t="str">
        <f>IFERROR(VLOOKUP(B60,'пр.взв'!$D$6:$Q$30,6,0),"")</f>
        <v/>
      </c>
      <c r="F60" s="335" t="str">
        <f>IFERROR(VLOOKUP(B60,'пр.взв'!$D$6:$Q$30,8,0),"")</f>
        <v/>
      </c>
      <c r="G60" s="325"/>
      <c r="H60" s="331"/>
      <c r="I60" s="331"/>
      <c r="J60" s="332"/>
      <c r="L60" s="320">
        <v>5.0</v>
      </c>
      <c r="M60" s="347" t="str">
        <f>'пр.хода'!AF13</f>
        <v/>
      </c>
      <c r="N60" s="361" t="str">
        <f>IFERROR(VLOOKUP(M60,'пр.взв'!$D$6:$Q$30,2,0),"")</f>
        <v/>
      </c>
      <c r="O60" s="362" t="str">
        <f>IFERROR(VLOOKUP(M60,'пр.взв'!$D$6:$Q$30,5,0),"")</f>
        <v/>
      </c>
      <c r="P60" s="329" t="str">
        <f>IFERROR(VLOOKUP(M60,'пр.взв'!$D$6:$Q$30,6,0),"")</f>
        <v/>
      </c>
      <c r="Q60" s="330" t="str">
        <f>IFERROR(VLOOKUP(M60,'пр.взв'!$D$6:$Q$30,8,0),"")</f>
        <v/>
      </c>
      <c r="R60" s="331"/>
      <c r="S60" s="331"/>
      <c r="T60" s="336"/>
      <c r="U60" s="325"/>
    </row>
    <row r="61" ht="12.75" customHeight="1">
      <c r="A61" s="244"/>
      <c r="B61" s="348">
        <f>'пр.хода'!E25</f>
        <v>9</v>
      </c>
      <c r="C61" s="342" t="str">
        <f>IFERROR(VLOOKUP(B61,'пр.взв'!$D$6:$Q$30,2,0),"")</f>
        <v>ГИЛЯЗОВА Сабина</v>
      </c>
      <c r="D61" s="342" t="str">
        <f>IFERROR(VLOOKUP(B61,'пр.взв'!$D$6:$Q$30,5,0),"")</f>
        <v>МС</v>
      </c>
      <c r="E61" s="349" t="str">
        <f>IFERROR(VLOOKUP(B61,'пр.взв'!$D$6:$Q$30,6,0),"")</f>
        <v>УФО</v>
      </c>
      <c r="F61" s="350" t="str">
        <f>IFERROR(VLOOKUP(B61,'пр.взв'!$D$6:$Q$30,8,0),"")</f>
        <v>Свердловская</v>
      </c>
      <c r="G61" s="342"/>
      <c r="H61" s="342"/>
      <c r="I61" s="342"/>
      <c r="J61" s="343"/>
      <c r="L61" s="244"/>
      <c r="M61" s="351">
        <f>'пр.хода'!AF25</f>
        <v>10</v>
      </c>
      <c r="N61" s="342" t="str">
        <f>IFERROR(VLOOKUP(M61,'пр.взв'!$D$6:$Q$30,2,0),"")</f>
        <v>ПОЛЫГАЛОВА Ольга</v>
      </c>
      <c r="O61" s="342" t="str">
        <f>IFERROR(VLOOKUP(M61,'пр.взв'!$D$6:$Q$30,5,0),"")</f>
        <v>КМС</v>
      </c>
      <c r="P61" s="349" t="str">
        <f>IFERROR(VLOOKUP(M61,'пр.взв'!$D$6:$Q$30,6,0),"")</f>
        <v>ПФО</v>
      </c>
      <c r="Q61" s="350" t="str">
        <f>IFERROR(VLOOKUP(M61,'пр.взв'!$D$6:$Q$30,8,0),"")</f>
        <v>Пермский</v>
      </c>
      <c r="R61" s="342"/>
      <c r="S61" s="342"/>
      <c r="T61" s="343"/>
      <c r="U61" s="325"/>
    </row>
    <row r="62" ht="12.75" customHeight="1">
      <c r="A62" s="326">
        <v>2.0</v>
      </c>
      <c r="B62" s="345" t="str">
        <f>'пр.хода'!E37</f>
        <v/>
      </c>
      <c r="C62" s="346" t="str">
        <f>IFERROR(VLOOKUP(B62,'пр.взв'!$D$6:$Q$30,2,0),"")</f>
        <v/>
      </c>
      <c r="D62" s="328" t="str">
        <f>IFERROR(VLOOKUP(B62,'пр.взв'!$D$6:$Q$30,5,0),"")</f>
        <v/>
      </c>
      <c r="E62" s="334" t="str">
        <f>IFERROR(VLOOKUP(B62,'пр.взв'!$D$6:$Q$30,6,0),"")</f>
        <v/>
      </c>
      <c r="F62" s="335" t="str">
        <f>IFERROR(VLOOKUP(B62,'пр.взв'!$D$6:$Q$30,8,0),"")</f>
        <v/>
      </c>
      <c r="G62" s="325"/>
      <c r="H62" s="331"/>
      <c r="I62" s="331"/>
      <c r="J62" s="332"/>
      <c r="L62" s="320">
        <v>6.0</v>
      </c>
      <c r="M62" s="347" t="str">
        <f>'пр.хода'!AF37</f>
        <v/>
      </c>
      <c r="N62" s="346" t="str">
        <f>IFERROR(VLOOKUP(M62,'пр.взв'!$D$6:$Q$30,2,0),"")</f>
        <v/>
      </c>
      <c r="O62" s="328" t="str">
        <f>IFERROR(VLOOKUP(M62,'пр.взв'!$D$6:$Q$30,5,0),"")</f>
        <v/>
      </c>
      <c r="P62" s="334" t="str">
        <f>IFERROR(VLOOKUP(M62,'пр.взв'!$D$6:$Q$30,6,0),"")</f>
        <v/>
      </c>
      <c r="Q62" s="335" t="str">
        <f>IFERROR(VLOOKUP(M62,'пр.взв'!$D$6:$Q$30,8,0),"")</f>
        <v/>
      </c>
      <c r="R62" s="331"/>
      <c r="S62" s="331"/>
      <c r="T62" s="336"/>
      <c r="U62" s="325"/>
    </row>
    <row r="63" ht="12.75" customHeight="1">
      <c r="A63" s="244"/>
      <c r="B63" s="348">
        <f>'пр.хода'!E49</f>
        <v>13</v>
      </c>
      <c r="C63" s="342" t="str">
        <f>IFERROR(VLOOKUP(B63,'пр.взв'!$D$6:$Q$30,2,0),"")</f>
        <v>МОЛЧАНОВА Юлия</v>
      </c>
      <c r="D63" s="342" t="str">
        <f>IFERROR(VLOOKUP(B63,'пр.взв'!$D$6:$Q$30,5,0),"")</f>
        <v>МС</v>
      </c>
      <c r="E63" s="349" t="str">
        <f>IFERROR(VLOOKUP(B63,'пр.взв'!$D$6:$Q$30,6,0),"")</f>
        <v>ПФО</v>
      </c>
      <c r="F63" s="350" t="str">
        <f>IFERROR(VLOOKUP(B63,'пр.взв'!$D$6:$Q$30,8,0),"")</f>
        <v>Нижегородская</v>
      </c>
      <c r="G63" s="342"/>
      <c r="H63" s="342"/>
      <c r="I63" s="342"/>
      <c r="J63" s="343"/>
      <c r="L63" s="244"/>
      <c r="M63" s="351">
        <f>'пр.хода'!AF49</f>
        <v>14</v>
      </c>
      <c r="N63" s="342" t="str">
        <f>IFERROR(VLOOKUP(M63,'пр.взв'!$D$6:$Q$30,2,0),"")</f>
        <v>РАХМАТУЛЛИНА Алла</v>
      </c>
      <c r="O63" s="342" t="str">
        <f>IFERROR(VLOOKUP(M63,'пр.взв'!$D$6:$Q$30,5,0),"")</f>
        <v>КМС</v>
      </c>
      <c r="P63" s="349" t="str">
        <f>IFERROR(VLOOKUP(M63,'пр.взв'!$D$6:$Q$30,6,0),"")</f>
        <v>ПФО</v>
      </c>
      <c r="Q63" s="350" t="str">
        <f>IFERROR(VLOOKUP(M63,'пр.взв'!$D$6:$Q$30,8,0),"")</f>
        <v>Башкортостан</v>
      </c>
      <c r="R63" s="342"/>
      <c r="S63" s="342"/>
      <c r="T63" s="343"/>
      <c r="U63" s="325"/>
    </row>
    <row r="64" ht="12.75" customHeight="1">
      <c r="A64" s="326">
        <v>3.0</v>
      </c>
      <c r="B64" s="345" t="str">
        <f>'пр.хода'!E61</f>
        <v/>
      </c>
      <c r="C64" s="346" t="str">
        <f>IFERROR(VLOOKUP(B64,'пр.взв'!$D$6:$Q$30,2,0),"")</f>
        <v/>
      </c>
      <c r="D64" s="328" t="str">
        <f>IFERROR(VLOOKUP(B64,'пр.взв'!$D$6:$Q$30,5,0),"")</f>
        <v/>
      </c>
      <c r="E64" s="334" t="str">
        <f>IFERROR(VLOOKUP(B64,'пр.взв'!$D$6:$Q$30,6,0),"")</f>
        <v/>
      </c>
      <c r="F64" s="335" t="str">
        <f>IFERROR(VLOOKUP(B64,'пр.взв'!$D$6:$Q$30,8,0),"")</f>
        <v/>
      </c>
      <c r="G64" s="325"/>
      <c r="H64" s="331"/>
      <c r="I64" s="331"/>
      <c r="J64" s="332"/>
      <c r="L64" s="320">
        <v>7.0</v>
      </c>
      <c r="M64" s="347" t="str">
        <f>'пр.хода'!AF61</f>
        <v/>
      </c>
      <c r="N64" s="346" t="str">
        <f>IFERROR(VLOOKUP(M64,'пр.взв'!$D$6:$Q$30,2,0),"")</f>
        <v/>
      </c>
      <c r="O64" s="328" t="str">
        <f>IFERROR(VLOOKUP(M64,'пр.взв'!$D$6:$Q$30,5,0),"")</f>
        <v/>
      </c>
      <c r="P64" s="334" t="str">
        <f>IFERROR(VLOOKUP(M64,'пр.взв'!$D$6:$Q$30,6,0),"")</f>
        <v/>
      </c>
      <c r="Q64" s="335" t="str">
        <f>IFERROR(VLOOKUP(M64,'пр.взв'!$D$6:$Q$30,8,0),"")</f>
        <v/>
      </c>
      <c r="R64" s="331"/>
      <c r="S64" s="331"/>
      <c r="T64" s="336"/>
      <c r="U64" s="325"/>
    </row>
    <row r="65" ht="12.75" customHeight="1">
      <c r="A65" s="244"/>
      <c r="B65" s="348">
        <f>'пр.хода'!E73</f>
        <v>11</v>
      </c>
      <c r="C65" s="342" t="str">
        <f>IFERROR(VLOOKUP(B65,'пр.взв'!$D$6:$Q$30,2,0),"")</f>
        <v>МОЛЧАНОВА Мария</v>
      </c>
      <c r="D65" s="342" t="str">
        <f>IFERROR(VLOOKUP(B65,'пр.взв'!$D$6:$Q$30,5,0),"")</f>
        <v>ЗМС</v>
      </c>
      <c r="E65" s="349" t="str">
        <f>IFERROR(VLOOKUP(B65,'пр.взв'!$D$6:$Q$30,6,0),"")</f>
        <v>ПФО</v>
      </c>
      <c r="F65" s="350" t="str">
        <f>IFERROR(VLOOKUP(B65,'пр.взв'!$D$6:$Q$30,8,0),"")</f>
        <v>Пермский</v>
      </c>
      <c r="G65" s="342"/>
      <c r="H65" s="342"/>
      <c r="I65" s="342"/>
      <c r="J65" s="343"/>
      <c r="L65" s="244"/>
      <c r="M65" s="351">
        <f>'пр.хода'!AF73</f>
        <v>12</v>
      </c>
      <c r="N65" s="342" t="str">
        <f>IFERROR(VLOOKUP(M65,'пр.взв'!$D$6:$Q$30,2,0),"")</f>
        <v>ГОРЕЛИКОВА Анна</v>
      </c>
      <c r="O65" s="342" t="str">
        <f>IFERROR(VLOOKUP(M65,'пр.взв'!$D$6:$Q$30,5,0),"")</f>
        <v>МСМК</v>
      </c>
      <c r="P65" s="349" t="str">
        <f>IFERROR(VLOOKUP(M65,'пр.взв'!$D$6:$Q$30,6,0),"")</f>
        <v>ЮФО</v>
      </c>
      <c r="Q65" s="350" t="str">
        <f>IFERROR(VLOOKUP(M65,'пр.взв'!$D$6:$Q$30,8,0),"")</f>
        <v>Краснодарский</v>
      </c>
      <c r="R65" s="342"/>
      <c r="S65" s="342"/>
      <c r="T65" s="343"/>
      <c r="U65" s="325"/>
    </row>
    <row r="66" ht="12.75" customHeight="1">
      <c r="A66" s="326">
        <v>4.0</v>
      </c>
      <c r="B66" s="345" t="str">
        <f>'пр.хода'!E85</f>
        <v/>
      </c>
      <c r="C66" s="346" t="str">
        <f>IFERROR(VLOOKUP(B66,'пр.взв'!$D$6:$Q$30,2,0),"")</f>
        <v/>
      </c>
      <c r="D66" s="328" t="str">
        <f>IFERROR(VLOOKUP(B66,'пр.взв'!$D$6:$Q$30,5,0),"")</f>
        <v/>
      </c>
      <c r="E66" s="334" t="str">
        <f>IFERROR(VLOOKUP(B66,'пр.взв'!$D$6:$Q$30,6,0),"")</f>
        <v/>
      </c>
      <c r="F66" s="335" t="str">
        <f>IFERROR(VLOOKUP(B66,'пр.взв'!$D$6:$Q$30,8,0),"")</f>
        <v/>
      </c>
      <c r="G66" s="325"/>
      <c r="H66" s="331"/>
      <c r="I66" s="331"/>
      <c r="J66" s="332"/>
      <c r="L66" s="320">
        <v>8.0</v>
      </c>
      <c r="M66" s="347">
        <f>'пр.хода'!AF85</f>
        <v>8</v>
      </c>
      <c r="N66" s="346" t="str">
        <f>IFERROR(VLOOKUP(M66,'пр.взв'!$D$6:$Q$30,2,0),"")</f>
        <v>КОБЕЛЕВА Оксана</v>
      </c>
      <c r="O66" s="328" t="str">
        <f>IFERROR(VLOOKUP(M66,'пр.взв'!$D$6:$Q$30,5,0),"")</f>
        <v>МС</v>
      </c>
      <c r="P66" s="334" t="str">
        <f>IFERROR(VLOOKUP(M66,'пр.взв'!$D$6:$Q$30,6,0),"")</f>
        <v>УФО</v>
      </c>
      <c r="Q66" s="335" t="str">
        <f>IFERROR(VLOOKUP(M66,'пр.взв'!$D$6:$Q$30,8,0),"")</f>
        <v>Свердловская</v>
      </c>
      <c r="R66" s="331"/>
      <c r="S66" s="331"/>
      <c r="T66" s="336"/>
      <c r="U66" s="325"/>
    </row>
    <row r="67" ht="12.75" customHeight="1">
      <c r="A67" s="244"/>
      <c r="B67" s="348">
        <f>'пр.хода'!E97</f>
        <v>15</v>
      </c>
      <c r="C67" s="342" t="str">
        <f>IFERROR(VLOOKUP(B67,'пр.взв'!$D$6:$Q$30,2,0),"")</f>
        <v>МИРОНОВА Кристина</v>
      </c>
      <c r="D67" s="342" t="str">
        <f>IFERROR(VLOOKUP(B67,'пр.взв'!$D$6:$Q$30,5,0),"")</f>
        <v>КМС</v>
      </c>
      <c r="E67" s="349" t="str">
        <f>IFERROR(VLOOKUP(B67,'пр.взв'!$D$6:$Q$30,6,0),"")</f>
        <v>СФО</v>
      </c>
      <c r="F67" s="350" t="str">
        <f>IFERROR(VLOOKUP(B67,'пр.взв'!$D$6:$Q$30,8,0),"")</f>
        <v>Новосибирская</v>
      </c>
      <c r="G67" s="342"/>
      <c r="H67" s="342"/>
      <c r="I67" s="342"/>
      <c r="J67" s="343"/>
      <c r="L67" s="244"/>
      <c r="M67" s="351">
        <f>'пр.хода'!AF97</f>
        <v>16</v>
      </c>
      <c r="N67" s="342" t="str">
        <f>IFERROR(VLOOKUP(M67,'пр.взв'!$D$6:$Q$30,2,0),"")</f>
        <v>СЕРГЕЕВА Алина</v>
      </c>
      <c r="O67" s="342" t="str">
        <f>IFERROR(VLOOKUP(M67,'пр.взв'!$D$6:$Q$30,5,0),"")</f>
        <v>КМС</v>
      </c>
      <c r="P67" s="349" t="str">
        <f>IFERROR(VLOOKUP(M67,'пр.взв'!$D$6:$Q$30,6,0),"")</f>
        <v>УФО</v>
      </c>
      <c r="Q67" s="350" t="str">
        <f>IFERROR(VLOOKUP(M67,'пр.взв'!$D$6:$Q$30,8,0),"")</f>
        <v>Тюменская</v>
      </c>
      <c r="R67" s="342"/>
      <c r="S67" s="342"/>
      <c r="T67" s="343"/>
      <c r="U67" s="325"/>
    </row>
    <row r="68" ht="12.75" customHeight="1">
      <c r="A68" s="46"/>
      <c r="B68" s="296" t="s">
        <v>197</v>
      </c>
      <c r="C68" s="292" t="s">
        <v>198</v>
      </c>
      <c r="D68" s="293" t="s">
        <v>208</v>
      </c>
      <c r="E68" s="294"/>
      <c r="F68" s="295" t="s">
        <v>208</v>
      </c>
      <c r="G68" s="296" t="str">
        <f>G57</f>
        <v>В.к.  50  кг</v>
      </c>
      <c r="H68" s="292"/>
      <c r="I68" s="292"/>
      <c r="J68" s="292"/>
      <c r="L68" s="292"/>
      <c r="M68" s="296" t="s">
        <v>209</v>
      </c>
      <c r="N68" s="293" t="s">
        <v>198</v>
      </c>
      <c r="O68" s="293" t="s">
        <v>208</v>
      </c>
      <c r="P68" s="294" t="s">
        <v>208</v>
      </c>
      <c r="Q68" s="297"/>
      <c r="R68" s="296" t="str">
        <f>G68</f>
        <v>В.к.  50  кг</v>
      </c>
      <c r="S68" s="292"/>
      <c r="T68" s="292"/>
      <c r="U68" s="292"/>
    </row>
    <row r="69" ht="12.75" customHeight="1">
      <c r="A69" s="353" t="s">
        <v>200</v>
      </c>
      <c r="B69" s="354" t="s">
        <v>8</v>
      </c>
      <c r="C69" s="358" t="s">
        <v>9</v>
      </c>
      <c r="D69" s="363" t="s">
        <v>201</v>
      </c>
      <c r="E69" s="364" t="s">
        <v>202</v>
      </c>
      <c r="F69" s="71"/>
      <c r="G69" s="358" t="s">
        <v>203</v>
      </c>
      <c r="H69" s="359" t="s">
        <v>204</v>
      </c>
      <c r="I69" s="358" t="s">
        <v>205</v>
      </c>
      <c r="J69" s="360" t="s">
        <v>206</v>
      </c>
      <c r="L69" s="353" t="s">
        <v>200</v>
      </c>
      <c r="M69" s="354" t="s">
        <v>8</v>
      </c>
      <c r="N69" s="358" t="s">
        <v>9</v>
      </c>
      <c r="O69" s="363" t="s">
        <v>201</v>
      </c>
      <c r="P69" s="365" t="s">
        <v>202</v>
      </c>
      <c r="Q69" s="71"/>
      <c r="R69" s="359" t="s">
        <v>203</v>
      </c>
      <c r="S69" s="359" t="s">
        <v>204</v>
      </c>
      <c r="T69" s="360" t="s">
        <v>205</v>
      </c>
      <c r="U69" s="359" t="s">
        <v>206</v>
      </c>
    </row>
    <row r="70" ht="13.5" customHeight="1">
      <c r="A70" s="244"/>
      <c r="B70" s="244"/>
      <c r="C70" s="244"/>
      <c r="D70" s="244"/>
      <c r="E70" s="245"/>
      <c r="F70" s="246"/>
      <c r="G70" s="244"/>
      <c r="H70" s="244"/>
      <c r="I70" s="244"/>
      <c r="J70" s="247"/>
      <c r="L70" s="244"/>
      <c r="M70" s="244"/>
      <c r="N70" s="244"/>
      <c r="O70" s="244"/>
      <c r="P70" s="245"/>
      <c r="Q70" s="246"/>
      <c r="R70" s="244"/>
      <c r="S70" s="244"/>
      <c r="T70" s="247"/>
      <c r="U70" s="83"/>
    </row>
    <row r="71" ht="12.75" customHeight="1">
      <c r="A71" s="326">
        <v>1.0</v>
      </c>
      <c r="B71" s="345" t="str">
        <f>'пр.хода'!G19</f>
        <v/>
      </c>
      <c r="C71" s="346" t="str">
        <f>IFERROR(VLOOKUP(B71,'пр.взв'!$D$6:$Q$30,2,0),"")</f>
        <v/>
      </c>
      <c r="D71" s="328" t="str">
        <f>IFERROR(VLOOKUP(B71,'пр.взв'!$D$6:$Q$30,5,0),"")</f>
        <v/>
      </c>
      <c r="E71" s="334" t="str">
        <f>IFERROR(VLOOKUP(B71,'пр.взв'!$D$6:$Q$30,6,0),"")</f>
        <v/>
      </c>
      <c r="F71" s="335" t="str">
        <f>IFERROR(VLOOKUP(B71,'пр.взв'!$D$6:$Q$30,8,0),"")</f>
        <v/>
      </c>
      <c r="G71" s="325"/>
      <c r="H71" s="331"/>
      <c r="I71" s="331"/>
      <c r="J71" s="325"/>
      <c r="L71" s="320">
        <v>3.0</v>
      </c>
      <c r="M71" s="347" t="str">
        <f>'пр.хода'!AD19</f>
        <v/>
      </c>
      <c r="N71" s="346" t="str">
        <f>IFERROR(VLOOKUP(M71,'пр.взв'!$D$6:$Q$30,2,0),"")</f>
        <v/>
      </c>
      <c r="O71" s="328" t="str">
        <f>IFERROR(VLOOKUP(M71,'пр.взв'!$D$6:$Q$30,5,0),"")</f>
        <v/>
      </c>
      <c r="P71" s="334" t="str">
        <f>IFERROR(VLOOKUP(M71,'пр.взв'!$D$6:$Q$30,6,0),"")</f>
        <v/>
      </c>
      <c r="Q71" s="335" t="str">
        <f>IFERROR(VLOOKUP(M71,'пр.взв'!$D$6:$Q$30,8,0),"")</f>
        <v/>
      </c>
      <c r="R71" s="331"/>
      <c r="S71" s="331"/>
      <c r="T71" s="331"/>
      <c r="U71" s="325"/>
    </row>
    <row r="72" ht="12.75" customHeight="1">
      <c r="A72" s="244"/>
      <c r="B72" s="348" t="str">
        <f>'пр.хода'!G43</f>
        <v/>
      </c>
      <c r="C72" s="342" t="str">
        <f>IFERROR(VLOOKUP(B72,'пр.взв'!$D$6:$Q$30,2,0),"")</f>
        <v/>
      </c>
      <c r="D72" s="342" t="str">
        <f>IFERROR(VLOOKUP(B72,'пр.взв'!$D$6:$Q$30,5,0),"")</f>
        <v/>
      </c>
      <c r="E72" s="349" t="str">
        <f>IFERROR(VLOOKUP(B72,'пр.взв'!$D$6:$Q$30,6,0),"")</f>
        <v/>
      </c>
      <c r="F72" s="350" t="str">
        <f>IFERROR(VLOOKUP(B72,'пр.взв'!$D$6:$Q$30,8,0),"")</f>
        <v/>
      </c>
      <c r="G72" s="342"/>
      <c r="H72" s="342"/>
      <c r="I72" s="342"/>
      <c r="J72" s="342"/>
      <c r="L72" s="244"/>
      <c r="M72" s="351" t="str">
        <f>'пр.хода'!AD43</f>
        <v/>
      </c>
      <c r="N72" s="342" t="str">
        <f>IFERROR(VLOOKUP(M72,'пр.взв'!$D$6:$Q$30,2,0),"")</f>
        <v/>
      </c>
      <c r="O72" s="342" t="str">
        <f>IFERROR(VLOOKUP(M72,'пр.взв'!$D$6:$Q$30,5,0),"")</f>
        <v/>
      </c>
      <c r="P72" s="349" t="str">
        <f>IFERROR(VLOOKUP(M72,'пр.взв'!$D$6:$Q$30,6,0),"")</f>
        <v/>
      </c>
      <c r="Q72" s="350" t="str">
        <f>IFERROR(VLOOKUP(M72,'пр.взв'!$D$6:$Q$30,8,0),"")</f>
        <v/>
      </c>
      <c r="R72" s="342"/>
      <c r="S72" s="342"/>
      <c r="T72" s="342"/>
      <c r="U72" s="325"/>
    </row>
    <row r="73" ht="12.75" customHeight="1">
      <c r="A73" s="326">
        <v>2.0</v>
      </c>
      <c r="B73" s="345" t="str">
        <f>'пр.хода'!G67</f>
        <v/>
      </c>
      <c r="C73" s="346" t="str">
        <f>IFERROR(VLOOKUP(B73,'пр.взв'!$D$6:$Q$30,2,0),"")</f>
        <v/>
      </c>
      <c r="D73" s="328" t="str">
        <f>IFERROR(VLOOKUP(B73,'пр.взв'!$D$6:$Q$30,5,0),"")</f>
        <v/>
      </c>
      <c r="E73" s="334" t="str">
        <f>IFERROR(VLOOKUP(B73,'пр.взв'!$D$6:$Q$30,6,0),"")</f>
        <v/>
      </c>
      <c r="F73" s="335" t="str">
        <f>IFERROR(VLOOKUP(B73,'пр.взв'!$D$6:$Q$30,8,0),"")</f>
        <v/>
      </c>
      <c r="G73" s="325"/>
      <c r="H73" s="331"/>
      <c r="I73" s="331"/>
      <c r="J73" s="328"/>
      <c r="L73" s="320">
        <v>4.0</v>
      </c>
      <c r="M73" s="347" t="str">
        <f>'пр.хода'!AD67</f>
        <v/>
      </c>
      <c r="N73" s="346" t="str">
        <f>IFERROR(VLOOKUP(M73,'пр.взв'!$D$6:$Q$30,2,0),"")</f>
        <v/>
      </c>
      <c r="O73" s="328" t="str">
        <f>IFERROR(VLOOKUP(M73,'пр.взв'!$D$6:$Q$30,5,0),"")</f>
        <v/>
      </c>
      <c r="P73" s="334" t="str">
        <f>IFERROR(VLOOKUP(M73,'пр.взв'!$D$6:$Q$30,6,0),"")</f>
        <v/>
      </c>
      <c r="Q73" s="335" t="str">
        <f>IFERROR(VLOOKUP(M73,'пр.взв'!$D$6:$Q$30,8,0),"")</f>
        <v/>
      </c>
      <c r="R73" s="331"/>
      <c r="S73" s="331"/>
      <c r="T73" s="331"/>
      <c r="U73" s="328"/>
    </row>
    <row r="74" ht="12.75" customHeight="1">
      <c r="A74" s="244"/>
      <c r="B74" s="348" t="str">
        <f>'пр.хода'!G91</f>
        <v/>
      </c>
      <c r="C74" s="342" t="str">
        <f>IFERROR(VLOOKUP(B74,'пр.взв'!$D$6:$Q$30,2,0),"")</f>
        <v/>
      </c>
      <c r="D74" s="342" t="str">
        <f>IFERROR(VLOOKUP(B74,'пр.взв'!$D$6:$Q$30,5,0),"")</f>
        <v/>
      </c>
      <c r="E74" s="349" t="str">
        <f>IFERROR(VLOOKUP(B74,'пр.взв'!$D$6:$Q$30,6,0),"")</f>
        <v/>
      </c>
      <c r="F74" s="350" t="str">
        <f>IFERROR(VLOOKUP(B74,'пр.взв'!$D$6:$Q$30,8,0),"")</f>
        <v/>
      </c>
      <c r="G74" s="342"/>
      <c r="H74" s="342"/>
      <c r="I74" s="342"/>
      <c r="J74" s="342"/>
      <c r="L74" s="244"/>
      <c r="M74" s="351" t="str">
        <f>'пр.хода'!AD91</f>
        <v/>
      </c>
      <c r="N74" s="342" t="str">
        <f>IFERROR(VLOOKUP(M74,'пр.взв'!$D$6:$Q$30,2,0),"")</f>
        <v/>
      </c>
      <c r="O74" s="342" t="str">
        <f>IFERROR(VLOOKUP(M74,'пр.взв'!$D$6:$Q$30,5,0),"")</f>
        <v/>
      </c>
      <c r="P74" s="349" t="str">
        <f>IFERROR(VLOOKUP(M74,'пр.взв'!$D$6:$Q$30,6,0),"")</f>
        <v/>
      </c>
      <c r="Q74" s="350" t="str">
        <f>IFERROR(VLOOKUP(M74,'пр.взв'!$D$6:$Q$30,8,0),"")</f>
        <v/>
      </c>
      <c r="R74" s="342"/>
      <c r="S74" s="342"/>
      <c r="T74" s="342"/>
      <c r="U74" s="325"/>
    </row>
    <row r="75" ht="12.75" customHeight="1">
      <c r="A75" s="46"/>
      <c r="B75" s="296" t="s">
        <v>197</v>
      </c>
      <c r="C75" s="366" t="s">
        <v>210</v>
      </c>
      <c r="D75" s="331"/>
      <c r="E75" s="367"/>
      <c r="F75" s="368"/>
      <c r="G75" s="369" t="str">
        <f>G68</f>
        <v>В.к.  50  кг</v>
      </c>
      <c r="H75" s="331"/>
      <c r="I75" s="331"/>
      <c r="J75" s="331"/>
      <c r="L75" s="331"/>
      <c r="M75" s="370" t="s">
        <v>182</v>
      </c>
      <c r="N75" s="366" t="s">
        <v>210</v>
      </c>
      <c r="O75" s="331"/>
      <c r="P75" s="367"/>
      <c r="Q75" s="371"/>
      <c r="R75" s="370" t="str">
        <f>G75</f>
        <v>В.к.  50  кг</v>
      </c>
      <c r="S75" s="331"/>
      <c r="T75" s="331"/>
      <c r="U75" s="331"/>
    </row>
    <row r="76" ht="12.75" customHeight="1">
      <c r="A76" s="353" t="s">
        <v>200</v>
      </c>
      <c r="B76" s="354" t="s">
        <v>8</v>
      </c>
      <c r="C76" s="358" t="s">
        <v>9</v>
      </c>
      <c r="D76" s="363" t="s">
        <v>201</v>
      </c>
      <c r="E76" s="364" t="s">
        <v>202</v>
      </c>
      <c r="F76" s="71"/>
      <c r="G76" s="358" t="s">
        <v>203</v>
      </c>
      <c r="H76" s="359" t="s">
        <v>204</v>
      </c>
      <c r="I76" s="358" t="s">
        <v>205</v>
      </c>
      <c r="J76" s="360" t="s">
        <v>206</v>
      </c>
      <c r="L76" s="353" t="s">
        <v>200</v>
      </c>
      <c r="M76" s="354" t="s">
        <v>8</v>
      </c>
      <c r="N76" s="358" t="s">
        <v>9</v>
      </c>
      <c r="O76" s="363" t="s">
        <v>201</v>
      </c>
      <c r="P76" s="365" t="s">
        <v>202</v>
      </c>
      <c r="Q76" s="71"/>
      <c r="R76" s="359" t="s">
        <v>203</v>
      </c>
      <c r="S76" s="359" t="s">
        <v>204</v>
      </c>
      <c r="T76" s="360" t="s">
        <v>205</v>
      </c>
      <c r="U76" s="359" t="s">
        <v>206</v>
      </c>
    </row>
    <row r="77" ht="13.5" customHeight="1">
      <c r="A77" s="244"/>
      <c r="B77" s="244"/>
      <c r="C77" s="244"/>
      <c r="D77" s="244"/>
      <c r="E77" s="245"/>
      <c r="F77" s="246"/>
      <c r="G77" s="244"/>
      <c r="H77" s="244"/>
      <c r="I77" s="244"/>
      <c r="J77" s="247"/>
      <c r="L77" s="244"/>
      <c r="M77" s="244"/>
      <c r="N77" s="244"/>
      <c r="O77" s="244"/>
      <c r="P77" s="245"/>
      <c r="Q77" s="246"/>
      <c r="R77" s="244"/>
      <c r="S77" s="244"/>
      <c r="T77" s="247"/>
      <c r="U77" s="83"/>
    </row>
    <row r="78" ht="12.75" customHeight="1">
      <c r="A78" s="326">
        <v>1.0</v>
      </c>
      <c r="B78" s="345" t="str">
        <f>'пр.хода'!I31</f>
        <v/>
      </c>
      <c r="C78" s="346" t="str">
        <f>IFERROR(VLOOKUP(B78,'пр.взв'!$D$6:$Q$30,2,0),"")</f>
        <v/>
      </c>
      <c r="D78" s="328" t="str">
        <f>IFERROR(VLOOKUP(B78,'пр.взв'!$D$6:$Q$30,5,0),"")</f>
        <v/>
      </c>
      <c r="E78" s="334" t="str">
        <f>IFERROR(VLOOKUP(B78,'пр.взв'!$D$6:$Q$30,6,0),"")</f>
        <v/>
      </c>
      <c r="F78" s="335" t="str">
        <f>IFERROR(VLOOKUP(B78,'пр.взв'!$D$6:$Q$30,8,0),"")</f>
        <v/>
      </c>
      <c r="G78" s="325"/>
      <c r="H78" s="331"/>
      <c r="I78" s="331"/>
      <c r="J78" s="325"/>
      <c r="L78" s="320">
        <v>2.0</v>
      </c>
      <c r="M78" s="347" t="str">
        <f>'пр.хода'!AB31</f>
        <v/>
      </c>
      <c r="N78" s="346" t="str">
        <f>IFERROR(VLOOKUP(M78,'пр.взв'!$D$6:$Q$30,2,0),"")</f>
        <v/>
      </c>
      <c r="O78" s="328" t="str">
        <f>IFERROR(VLOOKUP(M78,'пр.взв'!$D$6:$Q$30,5,0),"")</f>
        <v/>
      </c>
      <c r="P78" s="334" t="str">
        <f>IFERROR(VLOOKUP(M78,'пр.взв'!$D$6:$Q$30,6,0),"")</f>
        <v/>
      </c>
      <c r="Q78" s="335" t="str">
        <f>IFERROR(VLOOKUP(M78,'пр.взв'!$D$6:$Q$30,8,0),"")</f>
        <v/>
      </c>
      <c r="R78" s="331"/>
      <c r="S78" s="331"/>
      <c r="T78" s="331"/>
      <c r="U78" s="325"/>
    </row>
    <row r="79" ht="12.75" customHeight="1">
      <c r="A79" s="244"/>
      <c r="B79" s="348" t="str">
        <f>'пр.хода'!I79</f>
        <v/>
      </c>
      <c r="C79" s="342" t="str">
        <f>IFERROR(VLOOKUP(B79,'пр.взв'!$D$6:$Q$30,2,0),"")</f>
        <v/>
      </c>
      <c r="D79" s="342" t="str">
        <f>IFERROR(VLOOKUP(B79,'пр.взв'!$D$6:$Q$30,5,0),"")</f>
        <v/>
      </c>
      <c r="E79" s="349" t="str">
        <f>IFERROR(VLOOKUP(B79,'пр.взв'!$D$6:$Q$30,6,0),"")</f>
        <v/>
      </c>
      <c r="F79" s="350" t="str">
        <f>IFERROR(VLOOKUP(B79,'пр.взв'!$D$6:$Q$30,8,0),"")</f>
        <v/>
      </c>
      <c r="G79" s="342"/>
      <c r="H79" s="342"/>
      <c r="I79" s="342"/>
      <c r="J79" s="342"/>
      <c r="L79" s="244"/>
      <c r="M79" s="351" t="str">
        <f>'пр.хода'!AB79</f>
        <v/>
      </c>
      <c r="N79" s="342" t="str">
        <f>IFERROR(VLOOKUP(M79,'пр.взв'!$D$6:$Q$30,2,0),"")</f>
        <v/>
      </c>
      <c r="O79" s="342" t="str">
        <f>IFERROR(VLOOKUP(M79,'пр.взв'!$D$6:$Q$30,5,0),"")</f>
        <v/>
      </c>
      <c r="P79" s="349" t="str">
        <f>IFERROR(VLOOKUP(M79,'пр.взв'!$D$6:$Q$30,6,0),"")</f>
        <v/>
      </c>
      <c r="Q79" s="350" t="str">
        <f>IFERROR(VLOOKUP(M79,'пр.взв'!$D$6:$Q$30,8,0),"")</f>
        <v/>
      </c>
      <c r="R79" s="342"/>
      <c r="S79" s="342"/>
      <c r="T79" s="342"/>
      <c r="U79" s="325"/>
    </row>
    <row r="80" ht="12.75" hidden="1" customHeight="1">
      <c r="A80" s="372"/>
      <c r="B80" s="372"/>
      <c r="C80" s="372"/>
      <c r="D80" s="372"/>
      <c r="E80" s="373"/>
      <c r="F80" s="374"/>
      <c r="G80" s="372"/>
      <c r="H80" s="372"/>
      <c r="I80" s="372"/>
      <c r="J80" s="372"/>
      <c r="L80" s="372"/>
      <c r="M80" s="372"/>
      <c r="N80" s="372"/>
      <c r="O80" s="372"/>
      <c r="P80" s="373"/>
      <c r="Q80" s="374"/>
      <c r="R80" s="372"/>
      <c r="S80" s="372"/>
      <c r="T80" s="372"/>
      <c r="U80" s="372"/>
    </row>
    <row r="81" ht="12.75" hidden="1" customHeight="1">
      <c r="A81" s="372"/>
      <c r="B81" s="372"/>
      <c r="C81" s="372"/>
      <c r="D81" s="372"/>
      <c r="E81" s="373"/>
      <c r="F81" s="374"/>
      <c r="G81" s="372"/>
      <c r="H81" s="372"/>
      <c r="I81" s="372"/>
      <c r="J81" s="372"/>
      <c r="L81" s="372"/>
      <c r="M81" s="372"/>
      <c r="N81" s="372"/>
      <c r="O81" s="372"/>
      <c r="P81" s="373"/>
      <c r="Q81" s="374"/>
      <c r="R81" s="372"/>
      <c r="S81" s="372"/>
      <c r="T81" s="372"/>
      <c r="U81" s="372"/>
    </row>
    <row r="82" ht="12.75" hidden="1" customHeight="1">
      <c r="A82" s="372"/>
      <c r="B82" s="372"/>
      <c r="C82" s="372"/>
      <c r="D82" s="372"/>
      <c r="E82" s="373"/>
      <c r="F82" s="374"/>
      <c r="G82" s="372"/>
      <c r="H82" s="372"/>
      <c r="I82" s="372"/>
      <c r="J82" s="372"/>
      <c r="L82" s="372"/>
      <c r="M82" s="372"/>
      <c r="N82" s="372"/>
      <c r="O82" s="372"/>
      <c r="P82" s="373"/>
      <c r="Q82" s="374"/>
      <c r="R82" s="372"/>
      <c r="S82" s="372"/>
      <c r="T82" s="372"/>
      <c r="U82" s="372"/>
    </row>
    <row r="83" ht="12.75" hidden="1" customHeight="1">
      <c r="A83" s="372"/>
      <c r="B83" s="372"/>
      <c r="C83" s="372"/>
      <c r="D83" s="372"/>
      <c r="E83" s="373"/>
      <c r="F83" s="374"/>
      <c r="G83" s="372"/>
      <c r="H83" s="372"/>
      <c r="I83" s="372"/>
      <c r="J83" s="372"/>
      <c r="L83" s="372"/>
      <c r="M83" s="372"/>
      <c r="N83" s="372"/>
      <c r="O83" s="372"/>
      <c r="P83" s="373"/>
      <c r="Q83" s="374"/>
      <c r="R83" s="372"/>
      <c r="S83" s="372"/>
      <c r="T83" s="372"/>
      <c r="U83" s="372"/>
    </row>
    <row r="84" ht="12.75" hidden="1" customHeight="1">
      <c r="A84" s="372"/>
      <c r="B84" s="372"/>
      <c r="C84" s="372"/>
      <c r="D84" s="372"/>
      <c r="E84" s="373"/>
      <c r="F84" s="374"/>
      <c r="G84" s="372"/>
      <c r="H84" s="372"/>
      <c r="I84" s="372"/>
      <c r="J84" s="372"/>
      <c r="L84" s="372"/>
      <c r="M84" s="372"/>
      <c r="N84" s="372"/>
      <c r="O84" s="372"/>
      <c r="P84" s="373"/>
      <c r="Q84" s="374"/>
      <c r="R84" s="372"/>
      <c r="S84" s="372"/>
      <c r="T84" s="372"/>
      <c r="U84" s="372"/>
    </row>
    <row r="85" ht="12.75" customHeight="1">
      <c r="A85" s="372" t="s">
        <v>217</v>
      </c>
      <c r="L85" s="372" t="s">
        <v>217</v>
      </c>
    </row>
    <row r="86" ht="12.75" customHeight="1">
      <c r="A86" s="46"/>
      <c r="B86" s="296" t="s">
        <v>197</v>
      </c>
      <c r="C86" s="325"/>
      <c r="D86" s="325"/>
      <c r="E86" s="375"/>
      <c r="F86" s="376"/>
      <c r="G86" s="369" t="str">
        <f>G75</f>
        <v>В.к.  50  кг</v>
      </c>
      <c r="H86" s="325"/>
      <c r="I86" s="325"/>
      <c r="J86" s="325"/>
      <c r="L86" s="28"/>
      <c r="M86" s="296" t="s">
        <v>182</v>
      </c>
      <c r="N86" s="325"/>
      <c r="O86" s="325"/>
      <c r="P86" s="375"/>
      <c r="Q86" s="297"/>
      <c r="R86" s="366" t="str">
        <f>G86</f>
        <v>В.к.  50  кг</v>
      </c>
      <c r="S86" s="331"/>
      <c r="T86" s="331"/>
      <c r="U86" s="331"/>
    </row>
    <row r="87" ht="12.75" customHeight="1">
      <c r="A87" s="353" t="s">
        <v>200</v>
      </c>
      <c r="B87" s="354" t="s">
        <v>8</v>
      </c>
      <c r="C87" s="358" t="s">
        <v>9</v>
      </c>
      <c r="D87" s="363" t="s">
        <v>201</v>
      </c>
      <c r="E87" s="364" t="s">
        <v>202</v>
      </c>
      <c r="F87" s="71"/>
      <c r="G87" s="358" t="s">
        <v>203</v>
      </c>
      <c r="H87" s="359" t="s">
        <v>204</v>
      </c>
      <c r="I87" s="358" t="s">
        <v>205</v>
      </c>
      <c r="J87" s="360" t="s">
        <v>206</v>
      </c>
      <c r="L87" s="353" t="s">
        <v>200</v>
      </c>
      <c r="M87" s="354" t="s">
        <v>8</v>
      </c>
      <c r="N87" s="358" t="s">
        <v>9</v>
      </c>
      <c r="O87" s="363" t="s">
        <v>201</v>
      </c>
      <c r="P87" s="365" t="s">
        <v>202</v>
      </c>
      <c r="Q87" s="71"/>
      <c r="R87" s="359" t="s">
        <v>203</v>
      </c>
      <c r="S87" s="359" t="s">
        <v>204</v>
      </c>
      <c r="T87" s="360" t="s">
        <v>205</v>
      </c>
      <c r="U87" s="359" t="s">
        <v>206</v>
      </c>
    </row>
    <row r="88" ht="13.5" customHeight="1">
      <c r="A88" s="244"/>
      <c r="B88" s="244"/>
      <c r="C88" s="244"/>
      <c r="D88" s="244"/>
      <c r="E88" s="245"/>
      <c r="F88" s="246"/>
      <c r="G88" s="244"/>
      <c r="H88" s="244"/>
      <c r="I88" s="244"/>
      <c r="J88" s="247"/>
      <c r="L88" s="244"/>
      <c r="M88" s="244"/>
      <c r="N88" s="244"/>
      <c r="O88" s="244"/>
      <c r="P88" s="245"/>
      <c r="Q88" s="246"/>
      <c r="R88" s="244"/>
      <c r="S88" s="244"/>
      <c r="T88" s="247"/>
      <c r="U88" s="83"/>
    </row>
    <row r="89" ht="12.75" customHeight="1">
      <c r="A89" s="326">
        <v>1.0</v>
      </c>
      <c r="B89" s="345" t="str">
        <f>'пр.хода'!I6</f>
        <v> </v>
      </c>
      <c r="C89" s="346" t="str">
        <f>IFERROR(VLOOKUP(B89,'пр.взв'!$D$6:$Q$30,2,0),"")</f>
        <v/>
      </c>
      <c r="D89" s="328" t="str">
        <f>IFERROR(VLOOKUP(B89,'пр.взв'!$D$6:$Q$30,5,0),"")</f>
        <v/>
      </c>
      <c r="E89" s="334" t="str">
        <f>IFERROR(VLOOKUP(B89,'пр.взв'!$D$6:$Q$30,6,0),"")</f>
        <v/>
      </c>
      <c r="F89" s="335" t="str">
        <f>IFERROR(VLOOKUP(B89,'пр.взв'!$D$6:$Q$30,8,0),"")</f>
        <v/>
      </c>
      <c r="G89" s="325"/>
      <c r="H89" s="331"/>
      <c r="I89" s="331"/>
      <c r="J89" s="325"/>
      <c r="L89" s="320">
        <v>3.0</v>
      </c>
      <c r="M89" s="347" t="str">
        <f>'пр.хода'!J91</f>
        <v> </v>
      </c>
      <c r="N89" s="346" t="str">
        <f>IFERROR(VLOOKUP(M89,'пр.взв'!$D$6:$Q$30,2,0),"")</f>
        <v/>
      </c>
      <c r="O89" s="328" t="str">
        <f>IFERROR(VLOOKUP(M89,'пр.взв'!$D$6:$Q$30,5,0),"")</f>
        <v/>
      </c>
      <c r="P89" s="334" t="str">
        <f>IFERROR(VLOOKUP(M89,'пр.взв'!$D$6:$Q$30,6,0),"")</f>
        <v/>
      </c>
      <c r="Q89" s="335" t="str">
        <f>IFERROR(VLOOKUP(M89,'пр.взв'!$D$6:$Q$30,8,0),"")</f>
        <v/>
      </c>
      <c r="R89" s="331"/>
      <c r="S89" s="331"/>
      <c r="T89" s="331"/>
      <c r="U89" s="325"/>
    </row>
    <row r="90" ht="12.75" customHeight="1">
      <c r="A90" s="83"/>
      <c r="B90" s="377" t="str">
        <f>'пр.хода'!I10</f>
        <v> </v>
      </c>
      <c r="C90" s="342" t="str">
        <f>IFERROR(VLOOKUP(B90,'пр.взв'!$D$6:$Q$30,2,0),"")</f>
        <v/>
      </c>
      <c r="D90" s="342" t="str">
        <f>IFERROR(VLOOKUP(B90,'пр.взв'!$D$6:$Q$30,5,0),"")</f>
        <v/>
      </c>
      <c r="E90" s="349" t="str">
        <f>IFERROR(VLOOKUP(B90,'пр.взв'!$D$6:$Q$30,6,0),"")</f>
        <v/>
      </c>
      <c r="F90" s="350" t="str">
        <f>IFERROR(VLOOKUP(B90,'пр.взв'!$D$6:$Q$30,8,0),"")</f>
        <v/>
      </c>
      <c r="G90" s="342"/>
      <c r="H90" s="342"/>
      <c r="I90" s="342"/>
      <c r="J90" s="342"/>
      <c r="L90" s="83"/>
      <c r="M90" s="351" t="str">
        <f>'пр.хода'!J95</f>
        <v> </v>
      </c>
      <c r="N90" s="342" t="str">
        <f>IFERROR(VLOOKUP(M90,'пр.взв'!$D$6:$Q$30,2,0),"")</f>
        <v/>
      </c>
      <c r="O90" s="342" t="str">
        <f>IFERROR(VLOOKUP(M90,'пр.взв'!$D$6:$Q$30,5,0),"")</f>
        <v/>
      </c>
      <c r="P90" s="349" t="str">
        <f>IFERROR(VLOOKUP(M90,'пр.взв'!$D$6:$Q$30,6,0),"")</f>
        <v/>
      </c>
      <c r="Q90" s="350" t="str">
        <f>IFERROR(VLOOKUP(M90,'пр.взв'!$D$6:$Q$30,8,0),"")</f>
        <v/>
      </c>
      <c r="R90" s="342"/>
      <c r="S90" s="342"/>
      <c r="T90" s="342"/>
      <c r="U90" s="325"/>
    </row>
    <row r="91" ht="12.75" customHeight="1">
      <c r="A91" s="326">
        <v>2.0</v>
      </c>
      <c r="B91" s="345" t="str">
        <f>'пр.хода'!J17</f>
        <v> </v>
      </c>
      <c r="C91" s="346" t="str">
        <f>IFERROR(VLOOKUP(B91,'пр.взв'!$D$6:$Q$30,2,0),"")</f>
        <v/>
      </c>
      <c r="D91" s="328" t="str">
        <f>IFERROR(VLOOKUP(B91,'пр.взв'!$D$6:$Q$30,5,0),"")</f>
        <v/>
      </c>
      <c r="E91" s="334" t="str">
        <f>IFERROR(VLOOKUP(B91,'пр.взв'!$D$6:$Q$30,6,0),"")</f>
        <v/>
      </c>
      <c r="F91" s="335" t="str">
        <f>IFERROR(VLOOKUP(B91,'пр.взв'!$D$6:$Q$30,8,0),"")</f>
        <v/>
      </c>
      <c r="G91" s="325"/>
      <c r="H91" s="331"/>
      <c r="I91" s="331"/>
      <c r="J91" s="325"/>
      <c r="L91" s="320">
        <v>4.0</v>
      </c>
      <c r="M91" s="347" t="str">
        <f>'пр.хода'!I102</f>
        <v> </v>
      </c>
      <c r="N91" s="346" t="str">
        <f>IFERROR(VLOOKUP(M91,'пр.взв'!$D$6:$Q$30,2,0),"")</f>
        <v/>
      </c>
      <c r="O91" s="328" t="str">
        <f>IFERROR(VLOOKUP(M91,'пр.взв'!$D$6:$Q$30,5,0),"")</f>
        <v/>
      </c>
      <c r="P91" s="334" t="str">
        <f>IFERROR(VLOOKUP(M91,'пр.взв'!$D$6:$Q$30,6,0),"")</f>
        <v/>
      </c>
      <c r="Q91" s="335" t="str">
        <f>IFERROR(VLOOKUP(M91,'пр.взв'!$D$6:$Q$30,8,0),"")</f>
        <v/>
      </c>
      <c r="R91" s="331"/>
      <c r="S91" s="331"/>
      <c r="T91" s="331"/>
      <c r="U91" s="325"/>
    </row>
    <row r="92" ht="12.75" customHeight="1">
      <c r="A92" s="244"/>
      <c r="B92" s="377" t="str">
        <f>'пр.хода'!J21</f>
        <v> </v>
      </c>
      <c r="C92" s="342" t="str">
        <f>IFERROR(VLOOKUP(B92,'пр.взв'!$D$6:$Q$30,2,0),"")</f>
        <v/>
      </c>
      <c r="D92" s="342" t="str">
        <f>IFERROR(VLOOKUP(B92,'пр.взв'!$D$6:$Q$30,5,0),"")</f>
        <v/>
      </c>
      <c r="E92" s="349" t="str">
        <f>IFERROR(VLOOKUP(B92,'пр.взв'!$D$6:$Q$30,6,0),"")</f>
        <v/>
      </c>
      <c r="F92" s="350" t="str">
        <f>IFERROR(VLOOKUP(B92,'пр.взв'!$D$6:$Q$30,8,0),"")</f>
        <v/>
      </c>
      <c r="G92" s="342"/>
      <c r="H92" s="342"/>
      <c r="I92" s="342"/>
      <c r="J92" s="342"/>
      <c r="L92" s="83"/>
      <c r="M92" s="351" t="str">
        <f>'пр.хода'!I106</f>
        <v> </v>
      </c>
      <c r="N92" s="342" t="str">
        <f>IFERROR(VLOOKUP(M92,'пр.взв'!$D$6:$Q$30,2,0),"")</f>
        <v/>
      </c>
      <c r="O92" s="342" t="str">
        <f>IFERROR(VLOOKUP(M92,'пр.взв'!$D$6:$Q$30,5,0),"")</f>
        <v/>
      </c>
      <c r="P92" s="349" t="str">
        <f>IFERROR(VLOOKUP(M92,'пр.взв'!$D$6:$Q$30,6,0),"")</f>
        <v/>
      </c>
      <c r="Q92" s="350" t="str">
        <f>IFERROR(VLOOKUP(M92,'пр.взв'!$D$6:$Q$30,8,0),"")</f>
        <v/>
      </c>
      <c r="R92" s="342"/>
      <c r="S92" s="342"/>
      <c r="T92" s="342"/>
      <c r="U92" s="325"/>
    </row>
    <row r="93" ht="12.75" customHeight="1">
      <c r="A93" s="372" t="s">
        <v>218</v>
      </c>
      <c r="L93" s="372" t="s">
        <v>218</v>
      </c>
    </row>
    <row r="94" ht="12.75" customHeight="1">
      <c r="A94" s="326">
        <v>5.0</v>
      </c>
      <c r="B94" s="345" t="str">
        <f>'пр.хода'!M8</f>
        <v/>
      </c>
      <c r="C94" s="346" t="str">
        <f>IFERROR(VLOOKUP(B94,'пр.взв'!$D$6:$Q$30,2,0),"")</f>
        <v/>
      </c>
      <c r="D94" s="328" t="str">
        <f>IFERROR(VLOOKUP(B94,'пр.взв'!$D$6:$Q$30,5,0),"")</f>
        <v/>
      </c>
      <c r="E94" s="334" t="str">
        <f>IFERROR(VLOOKUP(B94,'пр.взв'!$D$6:$Q$30,6,0),"")</f>
        <v/>
      </c>
      <c r="F94" s="335" t="str">
        <f>IFERROR(VLOOKUP(B94,'пр.взв'!$D$6:$Q$30,8,0),"")</f>
        <v/>
      </c>
      <c r="G94" s="325"/>
      <c r="H94" s="331"/>
      <c r="I94" s="331"/>
      <c r="J94" s="325"/>
      <c r="L94" s="320">
        <v>7.0</v>
      </c>
      <c r="M94" s="347" t="str">
        <f>'пр.хода'!N89</f>
        <v/>
      </c>
      <c r="N94" s="346" t="str">
        <f>IFERROR(VLOOKUP(M94,'пр.взв'!$D$6:$Q$30,2,0),"")</f>
        <v/>
      </c>
      <c r="O94" s="328" t="str">
        <f>IFERROR(VLOOKUP(M94,'пр.взв'!$D$6:$Q$30,5,0),"")</f>
        <v/>
      </c>
      <c r="P94" s="334" t="str">
        <f>IFERROR(VLOOKUP(M94,'пр.взв'!$D$6:$Q$30,6,0),"")</f>
        <v/>
      </c>
      <c r="Q94" s="335" t="str">
        <f>IFERROR(VLOOKUP(M94,'пр.взв'!$D$6:$Q$30,8,0),"")</f>
        <v/>
      </c>
      <c r="R94" s="331"/>
      <c r="S94" s="331"/>
      <c r="T94" s="331"/>
      <c r="U94" s="325"/>
    </row>
    <row r="95" ht="12.75" customHeight="1">
      <c r="A95" s="244"/>
      <c r="B95" s="377" t="str">
        <f>'пр.хода'!M12</f>
        <v> </v>
      </c>
      <c r="C95" s="342" t="str">
        <f>IFERROR(VLOOKUP(B95,'пр.взв'!$D$6:$Q$30,2,0),"")</f>
        <v/>
      </c>
      <c r="D95" s="342" t="str">
        <f>IFERROR(VLOOKUP(B95,'пр.взв'!$D$6:$Q$30,5,0),"")</f>
        <v/>
      </c>
      <c r="E95" s="349" t="str">
        <f>IFERROR(VLOOKUP(B95,'пр.взв'!$D$6:$Q$30,6,0),"")</f>
        <v/>
      </c>
      <c r="F95" s="350" t="str">
        <f>IFERROR(VLOOKUP(B95,'пр.взв'!$D$6:$Q$30,8,0),"")</f>
        <v/>
      </c>
      <c r="G95" s="342"/>
      <c r="H95" s="342"/>
      <c r="I95" s="342"/>
      <c r="J95" s="342"/>
      <c r="L95" s="83"/>
      <c r="M95" s="351" t="str">
        <f>'пр.хода'!N93</f>
        <v> </v>
      </c>
      <c r="N95" s="342" t="str">
        <f>IFERROR(VLOOKUP(M95,'пр.взв'!$D$6:$Q$30,2,0),"")</f>
        <v/>
      </c>
      <c r="O95" s="342" t="str">
        <f>IFERROR(VLOOKUP(M95,'пр.взв'!$D$6:$Q$30,5,0),"")</f>
        <v/>
      </c>
      <c r="P95" s="349" t="str">
        <f>IFERROR(VLOOKUP(M95,'пр.взв'!$D$6:$Q$30,6,0),"")</f>
        <v/>
      </c>
      <c r="Q95" s="350" t="str">
        <f>IFERROR(VLOOKUP(M95,'пр.взв'!$D$6:$Q$30,8,0),"")</f>
        <v/>
      </c>
      <c r="R95" s="342"/>
      <c r="S95" s="342"/>
      <c r="T95" s="342"/>
      <c r="U95" s="325"/>
    </row>
    <row r="96" ht="12.75" customHeight="1">
      <c r="A96" s="326">
        <v>6.0</v>
      </c>
      <c r="B96" s="345" t="str">
        <f>'пр.хода'!N19</f>
        <v/>
      </c>
      <c r="C96" s="346" t="str">
        <f>IFERROR(VLOOKUP(B96,'пр.взв'!$D$6:$Q$30,2,0),"")</f>
        <v/>
      </c>
      <c r="D96" s="328" t="str">
        <f>IFERROR(VLOOKUP(B96,'пр.взв'!$D$6:$Q$30,5,0),"")</f>
        <v/>
      </c>
      <c r="E96" s="334" t="str">
        <f>IFERROR(VLOOKUP(B96,'пр.взв'!$D$6:$Q$30,6,0),"")</f>
        <v/>
      </c>
      <c r="F96" s="335" t="str">
        <f>IFERROR(VLOOKUP(B96,'пр.взв'!$D$6:$Q$30,8,0),"")</f>
        <v/>
      </c>
      <c r="G96" s="325"/>
      <c r="H96" s="331"/>
      <c r="I96" s="331"/>
      <c r="J96" s="325"/>
      <c r="L96" s="320">
        <v>8.0</v>
      </c>
      <c r="M96" s="347" t="str">
        <f>'пр.хода'!M100</f>
        <v/>
      </c>
      <c r="N96" s="346" t="str">
        <f>IFERROR(VLOOKUP(M96,'пр.взв'!$D$6:$Q$30,2,0),"")</f>
        <v/>
      </c>
      <c r="O96" s="328" t="str">
        <f>IFERROR(VLOOKUP(M96,'пр.взв'!$D$6:$Q$30,5,0),"")</f>
        <v/>
      </c>
      <c r="P96" s="334" t="str">
        <f>IFERROR(VLOOKUP(M96,'пр.взв'!$D$6:$Q$30,6,0),"")</f>
        <v/>
      </c>
      <c r="Q96" s="335" t="str">
        <f>IFERROR(VLOOKUP(M96,'пр.взв'!$D$6:$Q$30,8,0),"")</f>
        <v/>
      </c>
      <c r="R96" s="331"/>
      <c r="S96" s="331"/>
      <c r="T96" s="331"/>
      <c r="U96" s="325"/>
    </row>
    <row r="97" ht="12.75" customHeight="1">
      <c r="A97" s="244"/>
      <c r="B97" s="377" t="str">
        <f>'пр.хода'!N23</f>
        <v> </v>
      </c>
      <c r="C97" s="342" t="str">
        <f>IFERROR(VLOOKUP(B97,'пр.взв'!$D$6:$Q$30,2,0),"")</f>
        <v/>
      </c>
      <c r="D97" s="342" t="str">
        <f>IFERROR(VLOOKUP(B97,'пр.взв'!$D$6:$Q$30,5,0),"")</f>
        <v/>
      </c>
      <c r="E97" s="349" t="str">
        <f>IFERROR(VLOOKUP(B97,'пр.взв'!$D$6:$Q$30,6,0),"")</f>
        <v/>
      </c>
      <c r="F97" s="350" t="str">
        <f>IFERROR(VLOOKUP(B97,'пр.взв'!$D$6:$Q$30,8,0),"")</f>
        <v/>
      </c>
      <c r="G97" s="342"/>
      <c r="H97" s="342"/>
      <c r="I97" s="342"/>
      <c r="J97" s="342"/>
      <c r="L97" s="83"/>
      <c r="M97" s="351" t="str">
        <f>'пр.хода'!M104</f>
        <v/>
      </c>
      <c r="N97" s="342" t="str">
        <f>IFERROR(VLOOKUP(M97,'пр.взв'!$D$6:$Q$30,2,0),"")</f>
        <v/>
      </c>
      <c r="O97" s="342" t="str">
        <f>IFERROR(VLOOKUP(M97,'пр.взв'!$D$6:$Q$30,5,0),"")</f>
        <v/>
      </c>
      <c r="P97" s="349" t="str">
        <f>IFERROR(VLOOKUP(M97,'пр.взв'!$D$6:$Q$30,6,0),"")</f>
        <v/>
      </c>
      <c r="Q97" s="350" t="str">
        <f>IFERROR(VLOOKUP(M97,'пр.взв'!$D$6:$Q$30,8,0),"")</f>
        <v/>
      </c>
      <c r="R97" s="342"/>
      <c r="S97" s="342"/>
      <c r="T97" s="342"/>
      <c r="U97" s="325"/>
    </row>
    <row r="98" ht="12.75" customHeight="1">
      <c r="A98" s="372" t="s">
        <v>219</v>
      </c>
      <c r="L98" s="372" t="s">
        <v>219</v>
      </c>
    </row>
    <row r="99" ht="12.75" customHeight="1">
      <c r="A99" s="326">
        <v>9.0</v>
      </c>
      <c r="B99" s="345" t="str">
        <f>'пр.хода'!Q10</f>
        <v/>
      </c>
      <c r="C99" s="346" t="str">
        <f>IFERROR(VLOOKUP(B99,'пр.взв'!$D$6:$Q$30,2,0),"")</f>
        <v/>
      </c>
      <c r="D99" s="328" t="str">
        <f>IFERROR(VLOOKUP(B99,'пр.взв'!$D$6:$Q$30,5,0),"")</f>
        <v/>
      </c>
      <c r="E99" s="334" t="str">
        <f>IFERROR(VLOOKUP(B99,'пр.взв'!$D$6:$Q$30,6,0),"")</f>
        <v/>
      </c>
      <c r="F99" s="335" t="str">
        <f>IFERROR(VLOOKUP(B99,'пр.взв'!$D$6:$Q$30,8,0),"")</f>
        <v/>
      </c>
      <c r="G99" s="325"/>
      <c r="H99" s="331"/>
      <c r="I99" s="331"/>
      <c r="J99" s="325"/>
      <c r="L99" s="320">
        <v>10.0</v>
      </c>
      <c r="M99" s="347" t="str">
        <f>'пр.хода'!R91</f>
        <v/>
      </c>
      <c r="N99" s="346" t="str">
        <f>IFERROR(VLOOKUP(M99,'пр.взв'!$D$6:$Q$30,2,0),"")</f>
        <v/>
      </c>
      <c r="O99" s="328" t="str">
        <f>IFERROR(VLOOKUP(M99,'пр.взв'!$D$6:$Q$30,5,0),"")</f>
        <v/>
      </c>
      <c r="P99" s="334" t="str">
        <f>IFERROR(VLOOKUP(M99,'пр.взв'!$D$6:$Q$30,6,0),"")</f>
        <v/>
      </c>
      <c r="Q99" s="335" t="str">
        <f>IFERROR(VLOOKUP(M99,'пр.взв'!$D$6:$Q$30,8,0),"")</f>
        <v/>
      </c>
      <c r="R99" s="331"/>
      <c r="S99" s="331"/>
      <c r="T99" s="331"/>
      <c r="U99" s="325"/>
    </row>
    <row r="100" ht="12.75" customHeight="1">
      <c r="A100" s="244"/>
      <c r="B100" s="377" t="str">
        <f>'пр.хода'!R21</f>
        <v/>
      </c>
      <c r="C100" s="342" t="str">
        <f>IFERROR(VLOOKUP(B100,'пр.взв'!$D$6:$Q$30,2,0),"")</f>
        <v/>
      </c>
      <c r="D100" s="342" t="str">
        <f>IFERROR(VLOOKUP(B100,'пр.взв'!$D$6:$Q$30,5,0),"")</f>
        <v/>
      </c>
      <c r="E100" s="349" t="str">
        <f>IFERROR(VLOOKUP(B100,'пр.взв'!$D$6:$Q$30,6,0),"")</f>
        <v/>
      </c>
      <c r="F100" s="350" t="str">
        <f>IFERROR(VLOOKUP(B100,'пр.взв'!$D$6:$Q$30,8,0),"")</f>
        <v/>
      </c>
      <c r="G100" s="342"/>
      <c r="H100" s="342"/>
      <c r="I100" s="342"/>
      <c r="J100" s="342"/>
      <c r="L100" s="83"/>
      <c r="M100" s="351" t="str">
        <f>'пр.хода'!Q102</f>
        <v/>
      </c>
      <c r="N100" s="342" t="str">
        <f>IFERROR(VLOOKUP(M100,'пр.взв'!$D$6:$Q$30,2,0),"")</f>
        <v/>
      </c>
      <c r="O100" s="342" t="str">
        <f>IFERROR(VLOOKUP(M100,'пр.взв'!$D$6:$Q$30,5,0),"")</f>
        <v/>
      </c>
      <c r="P100" s="349" t="str">
        <f>IFERROR(VLOOKUP(M100,'пр.взв'!$D$6:$Q$30,6,0),"")</f>
        <v/>
      </c>
      <c r="Q100" s="350" t="str">
        <f>IFERROR(VLOOKUP(M100,'пр.взв'!$D$6:$Q$30,8,0),"")</f>
        <v/>
      </c>
      <c r="R100" s="342"/>
      <c r="S100" s="342"/>
      <c r="T100" s="342"/>
      <c r="U100" s="325"/>
    </row>
    <row r="101" ht="12.75" customHeight="1">
      <c r="A101" s="28"/>
      <c r="B101" s="30"/>
      <c r="C101" s="378" t="s">
        <v>220</v>
      </c>
      <c r="D101" s="28"/>
      <c r="E101" s="375"/>
      <c r="F101" s="379"/>
      <c r="G101" s="28"/>
      <c r="H101" s="28"/>
      <c r="I101" s="28"/>
      <c r="J101" s="28"/>
      <c r="L101" s="28"/>
      <c r="M101" s="30"/>
      <c r="N101" s="378" t="s">
        <v>220</v>
      </c>
      <c r="O101" s="28"/>
      <c r="P101" s="375"/>
      <c r="Q101" s="379"/>
      <c r="R101" s="380"/>
      <c r="S101" s="380"/>
      <c r="T101" s="380"/>
      <c r="U101" s="380"/>
    </row>
    <row r="102" ht="12.75" customHeight="1">
      <c r="A102" s="28"/>
      <c r="B102" s="30"/>
      <c r="C102" s="381" t="s">
        <v>221</v>
      </c>
      <c r="D102" s="382" t="str">
        <f>'пр.взв'!$D$4</f>
        <v/>
      </c>
      <c r="E102" s="383"/>
      <c r="F102" s="384"/>
      <c r="G102" s="28"/>
      <c r="H102" s="28"/>
      <c r="I102" s="28"/>
      <c r="J102" s="28"/>
      <c r="L102" s="28"/>
      <c r="M102" s="30"/>
      <c r="N102" s="381" t="s">
        <v>221</v>
      </c>
      <c r="O102" s="382" t="str">
        <f>'пр.взв'!$D$4</f>
        <v/>
      </c>
      <c r="P102" s="383"/>
      <c r="Q102" s="384"/>
      <c r="R102" s="380"/>
      <c r="S102" s="380"/>
      <c r="T102" s="380"/>
      <c r="U102" s="380"/>
    </row>
    <row r="103" ht="12.75" customHeight="1">
      <c r="A103" s="385"/>
      <c r="B103" s="386" t="str">
        <f>'пр.хода'!Q15</f>
        <v/>
      </c>
      <c r="C103" s="346" t="str">
        <f>IFERROR(VLOOKUP(B103,'пр.взв'!$D$6:$Q$30,2,0),"")</f>
        <v/>
      </c>
      <c r="D103" s="328" t="str">
        <f>IFERROR(VLOOKUP(B103,'пр.взв'!$D$6:$Q$30,5,0),"")</f>
        <v/>
      </c>
      <c r="E103" s="334" t="str">
        <f>IFERROR(VLOOKUP(B103,'пр.взв'!$D$6:$Q$30,6,0),"")</f>
        <v/>
      </c>
      <c r="F103" s="335" t="str">
        <f>IFERROR(VLOOKUP(B103,'пр.взв'!$D$6:$Q$30,8,0),"")</f>
        <v/>
      </c>
      <c r="G103" s="325"/>
      <c r="H103" s="331"/>
      <c r="I103" s="331"/>
      <c r="J103" s="381"/>
      <c r="L103" s="385"/>
      <c r="M103" s="386" t="str">
        <f>'пр.хода'!Q15</f>
        <v/>
      </c>
      <c r="N103" s="346" t="str">
        <f>IFERROR(VLOOKUP(M103,'пр.взв'!$D$6:$Q$30,2,0),"")</f>
        <v/>
      </c>
      <c r="O103" s="328" t="str">
        <f>IFERROR(VLOOKUP(M103,'пр.взв'!$D$6:$Q$30,5,0),"")</f>
        <v/>
      </c>
      <c r="P103" s="334" t="str">
        <f>IFERROR(VLOOKUP(M103,'пр.взв'!$D$6:$Q$30,6,0),"")</f>
        <v/>
      </c>
      <c r="Q103" s="335" t="str">
        <f>IFERROR(VLOOKUP(M103,'пр.взв'!$D$6:$Q$30,8,0),"")</f>
        <v/>
      </c>
      <c r="R103" s="380"/>
      <c r="S103" s="380"/>
      <c r="T103" s="380"/>
      <c r="U103" s="380"/>
    </row>
    <row r="104" ht="12.75" customHeight="1">
      <c r="A104" s="387"/>
      <c r="B104" s="386" t="str">
        <f>'пр.хода'!Q21</f>
        <v/>
      </c>
      <c r="C104" s="342" t="str">
        <f>IFERROR(VLOOKUP(B104,'пр.взв'!$D$6:$Q$30,2,0),"")</f>
        <v/>
      </c>
      <c r="D104" s="342" t="str">
        <f>IFERROR(VLOOKUP(B104,'пр.взв'!$D$6:$Q$30,5,0),"")</f>
        <v/>
      </c>
      <c r="E104" s="349" t="str">
        <f>IFERROR(VLOOKUP(B104,'пр.взв'!$D$6:$Q$30,6,0),"")</f>
        <v/>
      </c>
      <c r="F104" s="350" t="str">
        <f>IFERROR(VLOOKUP(B104,'пр.взв'!$D$6:$Q$30,8,0),"")</f>
        <v/>
      </c>
      <c r="G104" s="325"/>
      <c r="H104" s="381"/>
      <c r="I104" s="381"/>
      <c r="J104" s="381"/>
      <c r="L104" s="387"/>
      <c r="M104" s="386" t="str">
        <f>'пр.хода'!Q21</f>
        <v/>
      </c>
      <c r="N104" s="342" t="str">
        <f>IFERROR(VLOOKUP(M104,'пр.взв'!$D$6:$Q$30,2,0),"")</f>
        <v/>
      </c>
      <c r="O104" s="342" t="str">
        <f>IFERROR(VLOOKUP(M104,'пр.взв'!$D$6:$Q$30,5,0),"")</f>
        <v/>
      </c>
      <c r="P104" s="349" t="str">
        <f>IFERROR(VLOOKUP(M104,'пр.взв'!$D$6:$Q$30,6,0),"")</f>
        <v/>
      </c>
      <c r="Q104" s="350" t="str">
        <f>IFERROR(VLOOKUP(M104,'пр.взв'!$D$6:$Q$30,8,0),"")</f>
        <v/>
      </c>
      <c r="R104" s="380"/>
      <c r="S104" s="380"/>
      <c r="T104" s="380"/>
      <c r="U104" s="380"/>
    </row>
    <row r="105" ht="12.75" customHeight="1">
      <c r="A105" s="8"/>
      <c r="B105" s="6"/>
      <c r="C105" s="388" t="s">
        <v>222</v>
      </c>
      <c r="D105" s="8"/>
      <c r="E105" s="389"/>
      <c r="F105" s="390"/>
      <c r="G105" s="8"/>
      <c r="H105" s="8"/>
      <c r="I105" s="8"/>
      <c r="J105" s="8"/>
      <c r="L105" s="8"/>
      <c r="M105" s="6"/>
      <c r="N105" s="388" t="s">
        <v>222</v>
      </c>
      <c r="O105" s="8"/>
      <c r="P105" s="389"/>
      <c r="Q105" s="390"/>
      <c r="R105" s="380"/>
      <c r="S105" s="380"/>
      <c r="T105" s="380"/>
      <c r="U105" s="380"/>
    </row>
    <row r="106" ht="12.75" customHeight="1">
      <c r="A106" s="28"/>
      <c r="B106" s="30"/>
      <c r="C106" s="381" t="s">
        <v>223</v>
      </c>
      <c r="D106" s="391" t="str">
        <f>'пр.взв'!$D$4</f>
        <v/>
      </c>
      <c r="E106" s="383"/>
      <c r="F106" s="384"/>
      <c r="G106" s="28"/>
      <c r="H106" s="28"/>
      <c r="I106" s="28"/>
      <c r="J106" s="28"/>
      <c r="L106" s="28"/>
      <c r="M106" s="30"/>
      <c r="N106" s="381" t="s">
        <v>223</v>
      </c>
      <c r="O106" s="391" t="str">
        <f>'пр.взв'!$D$4</f>
        <v/>
      </c>
      <c r="P106" s="383"/>
      <c r="Q106" s="384"/>
      <c r="R106" s="380"/>
      <c r="S106" s="380"/>
      <c r="T106" s="380"/>
      <c r="U106" s="380"/>
    </row>
    <row r="107" ht="12.75" customHeight="1">
      <c r="A107" s="385"/>
      <c r="B107" s="386" t="str">
        <f>'пр.хода'!Q64</f>
        <v/>
      </c>
      <c r="C107" s="346" t="str">
        <f>IFERROR(VLOOKUP(B107,'пр.взв'!$D$6:$Q$30,2,0),"")</f>
        <v/>
      </c>
      <c r="D107" s="328" t="str">
        <f>IFERROR(VLOOKUP(B107,'пр.взв'!$D$6:$Q$30,5,0),"")</f>
        <v/>
      </c>
      <c r="E107" s="334" t="str">
        <f>IFERROR(VLOOKUP(B107,'пр.взв'!$D$6:$Q$30,6,0),"")</f>
        <v/>
      </c>
      <c r="F107" s="335" t="str">
        <f>IFERROR(VLOOKUP(B107,'пр.взв'!$D$6:$Q$30,8,0),"")</f>
        <v/>
      </c>
      <c r="G107" s="325"/>
      <c r="H107" s="331"/>
      <c r="I107" s="331"/>
      <c r="J107" s="381"/>
      <c r="L107" s="385"/>
      <c r="M107" s="386" t="str">
        <f>'пр.хода'!Q64</f>
        <v/>
      </c>
      <c r="N107" s="346" t="str">
        <f>IFERROR(VLOOKUP(M107,'пр.взв'!$D$6:$Q$30,2,0),"")</f>
        <v/>
      </c>
      <c r="O107" s="328" t="str">
        <f>IFERROR(VLOOKUP(M107,'пр.взв'!$D$6:$Q$30,5,0),"")</f>
        <v/>
      </c>
      <c r="P107" s="334" t="str">
        <f>IFERROR(VLOOKUP(M107,'пр.взв'!$D$6:$Q$30,6,0),"")</f>
        <v/>
      </c>
      <c r="Q107" s="335" t="str">
        <f>IFERROR(VLOOKUP(M107,'пр.взв'!$D$6:$Q$30,8,0),"")</f>
        <v/>
      </c>
      <c r="R107" s="380"/>
      <c r="S107" s="380"/>
      <c r="T107" s="380"/>
      <c r="U107" s="380"/>
    </row>
    <row r="108" ht="12.75" customHeight="1">
      <c r="A108" s="387"/>
      <c r="B108" s="386" t="str">
        <f>'пр.хода'!Q69</f>
        <v/>
      </c>
      <c r="C108" s="342" t="str">
        <f>IFERROR(VLOOKUP(B108,'пр.взв'!$D$6:$Q$30,2,0),"")</f>
        <v/>
      </c>
      <c r="D108" s="342" t="str">
        <f>IFERROR(VLOOKUP(B108,'пр.взв'!$D$6:$Q$30,5,0),"")</f>
        <v/>
      </c>
      <c r="E108" s="349" t="str">
        <f>IFERROR(VLOOKUP(B108,'пр.взв'!$D$6:$Q$30,6,0),"")</f>
        <v/>
      </c>
      <c r="F108" s="350" t="str">
        <f>IFERROR(VLOOKUP(B108,'пр.взв'!$D$6:$Q$30,8,0),"")</f>
        <v/>
      </c>
      <c r="G108" s="325"/>
      <c r="H108" s="381"/>
      <c r="I108" s="381"/>
      <c r="J108" s="381"/>
      <c r="L108" s="387"/>
      <c r="M108" s="386" t="str">
        <f>'пр.хода'!Q69</f>
        <v/>
      </c>
      <c r="N108" s="342" t="str">
        <f>IFERROR(VLOOKUP(M108,'пр.взв'!$D$6:$Q$30,2,0),"")</f>
        <v/>
      </c>
      <c r="O108" s="342" t="str">
        <f>IFERROR(VLOOKUP(M108,'пр.взв'!$D$6:$Q$30,5,0),"")</f>
        <v/>
      </c>
      <c r="P108" s="349" t="str">
        <f>IFERROR(VLOOKUP(M108,'пр.взв'!$D$6:$Q$30,6,0),"")</f>
        <v/>
      </c>
      <c r="Q108" s="350" t="str">
        <f>IFERROR(VLOOKUP(M108,'пр.взв'!$D$6:$Q$30,8,0),"")</f>
        <v/>
      </c>
      <c r="R108" s="380"/>
      <c r="S108" s="380"/>
      <c r="T108" s="380"/>
      <c r="U108" s="380"/>
    </row>
    <row r="109" ht="12.75" customHeight="1">
      <c r="A109" s="28"/>
      <c r="B109" s="30"/>
      <c r="C109" s="392" t="s">
        <v>224</v>
      </c>
      <c r="D109" s="391" t="str">
        <f>'пр.взв'!$D$4</f>
        <v/>
      </c>
      <c r="E109" s="383"/>
      <c r="F109" s="384"/>
      <c r="G109" s="28"/>
      <c r="H109" s="28"/>
      <c r="I109" s="28"/>
      <c r="J109" s="28"/>
      <c r="L109" s="28"/>
      <c r="M109" s="30"/>
      <c r="N109" s="392" t="s">
        <v>224</v>
      </c>
      <c r="O109" s="391" t="str">
        <f>'пр.взв'!$D$4</f>
        <v/>
      </c>
      <c r="P109" s="383"/>
      <c r="Q109" s="384"/>
      <c r="R109" s="380"/>
      <c r="S109" s="380"/>
      <c r="T109" s="380"/>
      <c r="U109" s="380"/>
    </row>
    <row r="110" ht="12.75" customHeight="1">
      <c r="A110" s="385"/>
      <c r="B110" s="386" t="str">
        <f>'пр.хода'!M36</f>
        <v/>
      </c>
      <c r="C110" s="346" t="str">
        <f>IFERROR(VLOOKUP(B110,'пр.взв'!$D$6:$Q$30,2,0),"")</f>
        <v/>
      </c>
      <c r="D110" s="328" t="str">
        <f>IFERROR(VLOOKUP(B110,'пр.взв'!$D$6:$Q$30,5,0),"")</f>
        <v/>
      </c>
      <c r="E110" s="334" t="str">
        <f>IFERROR(VLOOKUP(B110,'пр.взв'!$D$6:$Q$30,6,0),"")</f>
        <v/>
      </c>
      <c r="F110" s="335" t="str">
        <f>IFERROR(VLOOKUP(B110,'пр.взв'!$D$6:$Q$30,8,0),"")</f>
        <v/>
      </c>
      <c r="G110" s="325"/>
      <c r="H110" s="331"/>
      <c r="I110" s="331"/>
      <c r="J110" s="381"/>
      <c r="L110" s="385"/>
      <c r="M110" s="386" t="str">
        <f>'пр.хода'!M36</f>
        <v/>
      </c>
      <c r="N110" s="346" t="str">
        <f>IFERROR(VLOOKUP(M110,'пр.взв'!$D$6:$Q$30,2,0),"")</f>
        <v/>
      </c>
      <c r="O110" s="328" t="str">
        <f>IFERROR(VLOOKUP(M110,'пр.взв'!$D$6:$Q$30,5,0),"")</f>
        <v/>
      </c>
      <c r="P110" s="334" t="str">
        <f>IFERROR(VLOOKUP(M110,'пр.взв'!$D$6:$Q$30,6,0),"")</f>
        <v/>
      </c>
      <c r="Q110" s="335" t="str">
        <f>IFERROR(VLOOKUP(M110,'пр.взв'!$D$6:$Q$30,8,0),"")</f>
        <v/>
      </c>
      <c r="R110" s="380"/>
      <c r="S110" s="380"/>
      <c r="T110" s="380"/>
      <c r="U110" s="380"/>
    </row>
    <row r="111" ht="12.75" customHeight="1">
      <c r="A111" s="387"/>
      <c r="B111" s="386" t="str">
        <f>'пр.хода'!S36</f>
        <v/>
      </c>
      <c r="C111" s="342" t="str">
        <f>IFERROR(VLOOKUP(B111,'пр.взв'!$D$6:$Q$30,2,0),"")</f>
        <v/>
      </c>
      <c r="D111" s="342" t="str">
        <f>IFERROR(VLOOKUP(B111,'пр.взв'!$D$6:$Q$30,5,0),"")</f>
        <v/>
      </c>
      <c r="E111" s="349" t="str">
        <f>IFERROR(VLOOKUP(B111,'пр.взв'!$D$6:$Q$30,6,0),"")</f>
        <v/>
      </c>
      <c r="F111" s="350" t="str">
        <f>IFERROR(VLOOKUP(B111,'пр.взв'!$D$6:$Q$30,8,0),"")</f>
        <v/>
      </c>
      <c r="G111" s="325"/>
      <c r="H111" s="381"/>
      <c r="I111" s="381"/>
      <c r="J111" s="381"/>
      <c r="L111" s="387"/>
      <c r="M111" s="386" t="str">
        <f>'пр.хода'!AD36</f>
        <v/>
      </c>
      <c r="N111" s="342" t="str">
        <f>IFERROR(VLOOKUP(M111,'пр.взв'!$D$6:$Q$30,2,0),"")</f>
        <v/>
      </c>
      <c r="O111" s="342" t="str">
        <f>IFERROR(VLOOKUP(M111,'пр.взв'!$D$6:$Q$30,5,0),"")</f>
        <v/>
      </c>
      <c r="P111" s="349" t="str">
        <f>IFERROR(VLOOKUP(M111,'пр.взв'!$D$6:$Q$30,6,0),"")</f>
        <v/>
      </c>
      <c r="Q111" s="350" t="str">
        <f>IFERROR(VLOOKUP(M111,'пр.взв'!$D$6:$Q$30,8,0),"")</f>
        <v/>
      </c>
      <c r="R111" s="380"/>
      <c r="S111" s="380"/>
      <c r="T111" s="380"/>
      <c r="U111" s="380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3" t="str">
        <f>'пр.взв'!C2</f>
        <v>Чемпионат России по самбо среди женщин (отбор на Первенство Мира и Европы) ЕКП № 23747</v>
      </c>
    </row>
    <row r="2" ht="12.75" customHeight="1">
      <c r="D2" s="394"/>
      <c r="E2" s="395" t="str">
        <f>HYPERLINK('пр.взв'!D4)</f>
        <v/>
      </c>
    </row>
    <row r="3" ht="20.25" customHeight="1">
      <c r="C3" s="396" t="s">
        <v>225</v>
      </c>
    </row>
    <row r="4" ht="12.75" customHeight="1">
      <c r="C4" s="397" t="s">
        <v>221</v>
      </c>
    </row>
    <row r="5" ht="12.75" customHeight="1">
      <c r="A5" s="398" t="s">
        <v>226</v>
      </c>
      <c r="B5" s="261" t="s">
        <v>8</v>
      </c>
      <c r="C5" s="287" t="s">
        <v>9</v>
      </c>
      <c r="D5" s="261" t="s">
        <v>201</v>
      </c>
      <c r="E5" s="399" t="s">
        <v>202</v>
      </c>
      <c r="F5" s="71"/>
      <c r="G5" s="261" t="s">
        <v>203</v>
      </c>
      <c r="H5" s="261" t="s">
        <v>204</v>
      </c>
      <c r="I5" s="261" t="s">
        <v>205</v>
      </c>
      <c r="J5" s="261" t="s">
        <v>206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400"/>
      <c r="B7" s="259" t="str">
        <f>'пр.хода'!V16</f>
        <v/>
      </c>
      <c r="C7" s="258" t="str">
        <f>IFERROR(VLOOKUP(B7,'пр.взв'!$D$6:$M$34,2,0),"")</f>
        <v/>
      </c>
      <c r="D7" s="259" t="str">
        <f>IFERROR(VLOOKUP(B7,'пр.взв'!$D$6:$M$34,5,0),"")</f>
        <v/>
      </c>
      <c r="E7" s="259" t="str">
        <f>IFERROR(VLOOKUP(B7,'пр.взв'!$D$6:$M$34,6,0),"")</f>
        <v/>
      </c>
      <c r="F7" s="259" t="str">
        <f>IFERROR(VLOOKUP(B7,'пр.взв'!$D$6:$M$34,8,0),"")</f>
        <v/>
      </c>
      <c r="G7" s="401"/>
      <c r="H7" s="261"/>
      <c r="I7" s="269"/>
      <c r="J7" s="261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2"/>
      <c r="B9" s="259" t="str">
        <f>'пр.хода'!V26</f>
        <v> </v>
      </c>
      <c r="C9" s="258" t="str">
        <f>IFERROR(VLOOKUP(B9,'пр.взв'!$D$6:$M$34,2,0),"")</f>
        <v/>
      </c>
      <c r="D9" s="259" t="str">
        <f>IFERROR(VLOOKUP(B9,'пр.взв'!$D$6:$M$34,5,0),"")</f>
        <v/>
      </c>
      <c r="E9" s="259" t="str">
        <f>IFERROR(VLOOKUP(B9,'пр.взв'!$D$6:$M$34,6,0),"")</f>
        <v/>
      </c>
      <c r="F9" s="259" t="str">
        <f>IFERROR(VLOOKUP(B9,'пр.взв'!$D$6:$M$34,8,0),"")</f>
        <v/>
      </c>
      <c r="G9" s="401"/>
      <c r="H9" s="261"/>
      <c r="I9" s="261"/>
      <c r="J9" s="261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227</v>
      </c>
      <c r="B11" s="92"/>
      <c r="E11" s="403"/>
      <c r="F11" s="403"/>
    </row>
    <row r="12" ht="19.5" customHeight="1">
      <c r="B12" s="92" t="s">
        <v>180</v>
      </c>
      <c r="C12" s="404"/>
      <c r="D12" s="404"/>
      <c r="E12" s="404"/>
      <c r="F12" s="404"/>
      <c r="G12" s="404"/>
      <c r="H12" s="404"/>
      <c r="I12" s="404"/>
      <c r="J12" s="404"/>
    </row>
    <row r="13" ht="19.5" customHeight="1">
      <c r="B13" s="92" t="s">
        <v>182</v>
      </c>
      <c r="C13" s="404"/>
      <c r="D13" s="404"/>
      <c r="E13" s="404"/>
      <c r="F13" s="404"/>
      <c r="G13" s="404"/>
      <c r="H13" s="404"/>
      <c r="I13" s="404"/>
      <c r="J13" s="404"/>
    </row>
    <row r="14" ht="19.5" customHeight="1"/>
    <row r="15" ht="12.75" customHeight="1">
      <c r="C15" s="396" t="s">
        <v>225</v>
      </c>
    </row>
    <row r="16" ht="12.75" customHeight="1">
      <c r="C16" s="397" t="s">
        <v>223</v>
      </c>
      <c r="E16" s="79" t="str">
        <f>E2</f>
        <v/>
      </c>
    </row>
    <row r="17" ht="12.75" customHeight="1">
      <c r="A17" s="398" t="s">
        <v>226</v>
      </c>
      <c r="B17" s="261" t="s">
        <v>8</v>
      </c>
      <c r="C17" s="287" t="s">
        <v>9</v>
      </c>
      <c r="D17" s="261" t="s">
        <v>201</v>
      </c>
      <c r="E17" s="399" t="s">
        <v>202</v>
      </c>
      <c r="F17" s="71"/>
      <c r="G17" s="261" t="s">
        <v>203</v>
      </c>
      <c r="H17" s="261" t="s">
        <v>204</v>
      </c>
      <c r="I17" s="261" t="s">
        <v>205</v>
      </c>
      <c r="J17" s="261" t="s">
        <v>206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400"/>
      <c r="B19" s="259" t="str">
        <f>'пр.хода'!V97</f>
        <v/>
      </c>
      <c r="C19" s="258" t="str">
        <f>IFERROR(VLOOKUP(B19,'пр.взв'!$D$6:$M$34,2,0),"")</f>
        <v/>
      </c>
      <c r="D19" s="259" t="str">
        <f>IFERROR(VLOOKUP(B19,'пр.взв'!$D$6:$M$34,5,0),"")</f>
        <v/>
      </c>
      <c r="E19" s="259" t="str">
        <f>IFERROR(VLOOKUP(B19,'пр.взв'!$D$6:$M$34,6,0),"")</f>
        <v/>
      </c>
      <c r="F19" s="259" t="str">
        <f>IFERROR(VLOOKUP(B19,'пр.взв'!$D$6:$M$34,8,0),"")</f>
        <v/>
      </c>
      <c r="G19" s="401"/>
      <c r="H19" s="261"/>
      <c r="I19" s="269"/>
      <c r="J19" s="261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2"/>
      <c r="B21" s="259" t="str">
        <f>'пр.хода'!V107</f>
        <v> </v>
      </c>
      <c r="C21" s="258" t="str">
        <f>IFERROR(VLOOKUP(B21,'пр.взв'!$D$6:$M$34,2,0),"")</f>
        <v/>
      </c>
      <c r="D21" s="259" t="str">
        <f>IFERROR(VLOOKUP(B21,'пр.взв'!$D$6:$M$34,5,0),"")</f>
        <v/>
      </c>
      <c r="E21" s="259" t="str">
        <f>IFERROR(VLOOKUP(B21,'пр.взв'!$D$6:$M$34,6,0),"")</f>
        <v/>
      </c>
      <c r="F21" s="259" t="str">
        <f>IFERROR(VLOOKUP(B21,'пр.взв'!$D$6:$M$34,8,0),"")</f>
        <v/>
      </c>
      <c r="G21" s="401"/>
      <c r="H21" s="261"/>
      <c r="I21" s="261"/>
      <c r="J21" s="261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227</v>
      </c>
      <c r="B23" s="92"/>
      <c r="E23" s="403"/>
      <c r="F23" s="403"/>
    </row>
    <row r="24" ht="19.5" customHeight="1">
      <c r="B24" s="92" t="s">
        <v>180</v>
      </c>
      <c r="C24" s="404"/>
      <c r="D24" s="404"/>
      <c r="E24" s="404"/>
      <c r="F24" s="404"/>
      <c r="G24" s="404"/>
      <c r="H24" s="404"/>
      <c r="I24" s="404"/>
      <c r="J24" s="404"/>
    </row>
    <row r="25" ht="19.5" customHeight="1">
      <c r="B25" s="92" t="s">
        <v>182</v>
      </c>
      <c r="C25" s="404"/>
      <c r="D25" s="404"/>
      <c r="E25" s="404"/>
      <c r="F25" s="404"/>
      <c r="G25" s="404"/>
      <c r="H25" s="404"/>
      <c r="I25" s="404"/>
      <c r="J25" s="404"/>
    </row>
    <row r="26" ht="12.75" customHeight="1"/>
    <row r="27" ht="12.75" customHeight="1"/>
    <row r="28" ht="12.75" customHeight="1"/>
    <row r="29" ht="12.75" customHeight="1">
      <c r="C29" s="405" t="s">
        <v>224</v>
      </c>
      <c r="E29" s="395" t="str">
        <f>HYPERLINK('пр.взв'!D4)</f>
        <v/>
      </c>
    </row>
    <row r="30" ht="12.75" customHeight="1">
      <c r="A30" s="398" t="s">
        <v>226</v>
      </c>
      <c r="B30" s="261" t="s">
        <v>8</v>
      </c>
      <c r="C30" s="287" t="s">
        <v>9</v>
      </c>
      <c r="D30" s="261" t="s">
        <v>201</v>
      </c>
      <c r="E30" s="399" t="s">
        <v>202</v>
      </c>
      <c r="F30" s="71"/>
      <c r="G30" s="261" t="s">
        <v>203</v>
      </c>
      <c r="H30" s="261" t="s">
        <v>204</v>
      </c>
      <c r="I30" s="261" t="s">
        <v>205</v>
      </c>
      <c r="J30" s="261" t="s">
        <v>206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400"/>
      <c r="B32" s="406" t="str">
        <f>'пр.хода'!K55</f>
        <v/>
      </c>
      <c r="C32" s="258" t="str">
        <f>IFERROR(VLOOKUP(B32,'пр.взв'!$D$6:$M$34,2,0),"")</f>
        <v/>
      </c>
      <c r="D32" s="259" t="str">
        <f>IFERROR(VLOOKUP(B32,'пр.взв'!$D$6:$M$34,5,0),"")</f>
        <v/>
      </c>
      <c r="E32" s="259" t="str">
        <f>IFERROR(VLOOKUP(B32,'пр.взв'!$D$6:$M$34,6,0),"")</f>
        <v/>
      </c>
      <c r="F32" s="259" t="str">
        <f>IFERROR(VLOOKUP(B32,'пр.взв'!$D$6:$M$34,8,0),"")</f>
        <v/>
      </c>
      <c r="G32" s="401"/>
      <c r="H32" s="261"/>
      <c r="I32" s="269"/>
      <c r="J32" s="261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2"/>
      <c r="B34" s="406" t="str">
        <f>'пр.хода'!Z55</f>
        <v/>
      </c>
      <c r="C34" s="258" t="str">
        <f>IFERROR(VLOOKUP(B34,'пр.взв'!$D$6:$M$34,2,0),"")</f>
        <v/>
      </c>
      <c r="D34" s="259" t="str">
        <f>IFERROR(VLOOKUP(B34,'пр.взв'!$D$6:$M$34,5,0),"")</f>
        <v/>
      </c>
      <c r="E34" s="259" t="str">
        <f>IFERROR(VLOOKUP(B34,'пр.взв'!$D$6:$M$34,6,0),"")</f>
        <v/>
      </c>
      <c r="F34" s="259" t="str">
        <f>IFERROR(VLOOKUP(B34,'пр.взв'!$D$6:$M$34,8,0),"")</f>
        <v/>
      </c>
      <c r="G34" s="401"/>
      <c r="H34" s="261"/>
      <c r="I34" s="261"/>
      <c r="J34" s="261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227</v>
      </c>
      <c r="B36" s="92"/>
      <c r="E36" s="403"/>
      <c r="F36" s="403"/>
    </row>
    <row r="37" ht="19.5" customHeight="1">
      <c r="B37" s="92" t="s">
        <v>180</v>
      </c>
      <c r="C37" s="404"/>
      <c r="D37" s="404"/>
      <c r="E37" s="404"/>
      <c r="F37" s="404"/>
      <c r="G37" s="404"/>
      <c r="H37" s="404"/>
      <c r="I37" s="404"/>
      <c r="J37" s="404"/>
    </row>
    <row r="38" ht="19.5" customHeight="1">
      <c r="B38" s="92" t="s">
        <v>182</v>
      </c>
      <c r="C38" s="404"/>
      <c r="D38" s="404"/>
      <c r="E38" s="404"/>
      <c r="F38" s="404"/>
      <c r="G38" s="404"/>
      <c r="H38" s="404"/>
      <c r="I38" s="404"/>
      <c r="J38" s="404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7" t="s">
        <v>178</v>
      </c>
    </row>
    <row r="2" ht="36.0" customHeight="1">
      <c r="B2" s="50" t="s">
        <v>228</v>
      </c>
      <c r="D2" s="408" t="str">
        <f>'пр.взв'!C2</f>
        <v>Чемпионат России по самбо среди женщин (отбор на Первенство Мира и Европы) ЕКП № 23747</v>
      </c>
      <c r="E2" s="52"/>
      <c r="F2" s="52"/>
      <c r="G2" s="52"/>
      <c r="H2" s="53"/>
    </row>
    <row r="3" ht="15.0" customHeight="1">
      <c r="B3" s="409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50  кг</v>
      </c>
    </row>
    <row r="4" ht="12.75" customHeight="1">
      <c r="A4" s="410" t="s">
        <v>229</v>
      </c>
      <c r="B4" s="411" t="s">
        <v>8</v>
      </c>
      <c r="C4" s="59" t="s">
        <v>9</v>
      </c>
      <c r="D4" s="412" t="s">
        <v>10</v>
      </c>
      <c r="E4" s="239" t="s">
        <v>12</v>
      </c>
      <c r="F4" s="240"/>
      <c r="G4" s="238" t="s">
        <v>14</v>
      </c>
      <c r="H4" s="255" t="s">
        <v>15</v>
      </c>
    </row>
    <row r="5" ht="12.75" customHeight="1">
      <c r="A5" s="72"/>
      <c r="B5" s="55"/>
      <c r="C5" s="72"/>
      <c r="D5" s="246"/>
      <c r="E5" s="245"/>
      <c r="F5" s="246"/>
      <c r="G5" s="244"/>
      <c r="H5" s="247"/>
    </row>
    <row r="6" ht="24.0" customHeight="1">
      <c r="A6" s="413">
        <v>1.0</v>
      </c>
      <c r="B6" s="414" t="str">
        <f>'пр.хода'!O38</f>
        <v/>
      </c>
      <c r="C6" s="415" t="str">
        <f>IFERROR(VLOOKUP($B6,'пр.взв'!$D$6:$Q$34,3,0),"")</f>
        <v/>
      </c>
      <c r="D6" s="415" t="str">
        <f>IFERROR(VLOOKUP($B6,'пр.взв'!$D$6:$Q$34,4,0),"")</f>
        <v/>
      </c>
      <c r="E6" s="415" t="str">
        <f>IFERROR(VLOOKUP($B6,'пр.взв'!$D$6:$M$34,6,0),"")</f>
        <v/>
      </c>
      <c r="F6" s="415" t="str">
        <f>IFERROR(VLOOKUP($B6,'пр.взв'!$D$6:$M$34,7,0),"")</f>
        <v/>
      </c>
      <c r="G6" s="415" t="str">
        <f>IFERROR(VLOOKUP($B6,'пр.взв'!$D$6:$M$34,8,0),"")</f>
        <v/>
      </c>
      <c r="H6" s="415" t="str">
        <f>IFERROR(VLOOKUP($B6,'пр.взв'!$D$6:$M$34,10,0),"")</f>
        <v/>
      </c>
    </row>
    <row r="7" ht="24.0" customHeight="1">
      <c r="A7" s="416">
        <v>2.0</v>
      </c>
      <c r="B7" s="417" t="str">
        <f>'пр.хода'!O51</f>
        <v> </v>
      </c>
      <c r="C7" s="415" t="str">
        <f>IFERROR(VLOOKUP($B7,'пр.взв'!$D$6:$Q$34,3,0),"")</f>
        <v/>
      </c>
      <c r="D7" s="415" t="str">
        <f>IFERROR(VLOOKUP($B7,'пр.взв'!$D$6:$Q$34,4,0),"")</f>
        <v/>
      </c>
      <c r="E7" s="415" t="str">
        <f>IFERROR(VLOOKUP($B7,'пр.взв'!$D$6:$M$34,6,0),"")</f>
        <v/>
      </c>
      <c r="F7" s="415" t="str">
        <f>IFERROR(VLOOKUP($B7,'пр.взв'!$D$6:$M$34,7,0),"")</f>
        <v/>
      </c>
      <c r="G7" s="415" t="str">
        <f>IFERROR(VLOOKUP($B7,'пр.взв'!$D$6:$M$34,8,0),"")</f>
        <v/>
      </c>
      <c r="H7" s="415" t="str">
        <f>IFERROR(VLOOKUP($B7,'пр.взв'!$D$6:$M$34,10,0),"")</f>
        <v/>
      </c>
    </row>
    <row r="8" ht="24.0" customHeight="1">
      <c r="A8" s="416">
        <v>3.0</v>
      </c>
      <c r="B8" s="417" t="str">
        <f>'пр.хода'!Z20</f>
        <v/>
      </c>
      <c r="C8" s="415" t="str">
        <f>IFERROR(VLOOKUP($B8,'пр.взв'!$D$6:$Q$34,3,0),"")</f>
        <v/>
      </c>
      <c r="D8" s="415" t="str">
        <f>IFERROR(VLOOKUP($B8,'пр.взв'!$D$6:$Q$34,4,0),"")</f>
        <v/>
      </c>
      <c r="E8" s="415" t="str">
        <f>IFERROR(VLOOKUP($B8,'пр.взв'!$D$6:$M$34,6,0),"")</f>
        <v/>
      </c>
      <c r="F8" s="415" t="str">
        <f>IFERROR(VLOOKUP($B8,'пр.взв'!$D$6:$M$34,7,0),"")</f>
        <v/>
      </c>
      <c r="G8" s="415" t="str">
        <f>IFERROR(VLOOKUP($B8,'пр.взв'!$D$6:$M$34,8,0),"")</f>
        <v/>
      </c>
      <c r="H8" s="415" t="str">
        <f>IFERROR(VLOOKUP($B8,'пр.взв'!$D$6:$M$34,10,0),"")</f>
        <v/>
      </c>
    </row>
    <row r="9" ht="24.0" customHeight="1">
      <c r="A9" s="416">
        <v>3.0</v>
      </c>
      <c r="B9" s="417" t="str">
        <f>'пр.хода'!Z101</f>
        <v/>
      </c>
      <c r="C9" s="415" t="str">
        <f>IFERROR(VLOOKUP($B9,'пр.взв'!$D$6:$Q$34,3,0),"")</f>
        <v/>
      </c>
      <c r="D9" s="415" t="str">
        <f>IFERROR(VLOOKUP($B9,'пр.взв'!$D$6:$Q$34,4,0),"")</f>
        <v/>
      </c>
      <c r="E9" s="415" t="str">
        <f>IFERROR(VLOOKUP($B9,'пр.взв'!$D$6:$M$34,6,0),"")</f>
        <v/>
      </c>
      <c r="F9" s="415" t="str">
        <f>IFERROR(VLOOKUP($B9,'пр.взв'!$D$6:$M$34,7,0),"")</f>
        <v/>
      </c>
      <c r="G9" s="415" t="str">
        <f>IFERROR(VLOOKUP($B9,'пр.взв'!$D$6:$M$34,8,0),"")</f>
        <v/>
      </c>
      <c r="H9" s="415" t="str">
        <f>IFERROR(VLOOKUP($B9,'пр.взв'!$D$6:$M$34,10,0),"")</f>
        <v/>
      </c>
    </row>
    <row r="10" ht="24.0" customHeight="1">
      <c r="A10" s="416">
        <v>5.0</v>
      </c>
      <c r="B10" s="417" t="str">
        <f>'пр.хода'!AN9</f>
        <v> </v>
      </c>
      <c r="C10" s="415" t="str">
        <f>IFERROR(VLOOKUP($B10,'пр.взв'!$D$6:$Q$34,3,0),"")</f>
        <v/>
      </c>
      <c r="D10" s="415" t="str">
        <f>IFERROR(VLOOKUP($B10,'пр.взв'!$D$6:$Q$34,4,0),"")</f>
        <v/>
      </c>
      <c r="E10" s="415" t="str">
        <f>IFERROR(VLOOKUP($B10,'пр.взв'!$D$6:$M$34,6,0),"")</f>
        <v/>
      </c>
      <c r="F10" s="415" t="str">
        <f>IFERROR(VLOOKUP($B10,'пр.взв'!$D$6:$M$34,7,0),"")</f>
        <v/>
      </c>
      <c r="G10" s="415" t="str">
        <f>IFERROR(VLOOKUP($B10,'пр.взв'!$D$6:$M$34,8,0),"")</f>
        <v/>
      </c>
      <c r="H10" s="415" t="str">
        <f>IFERROR(VLOOKUP($B10,'пр.взв'!$D$6:$M$34,10,0),"")</f>
        <v/>
      </c>
    </row>
    <row r="11" ht="24.0" customHeight="1">
      <c r="A11" s="416">
        <v>5.0</v>
      </c>
      <c r="B11" s="417" t="str">
        <f>'пр.хода'!AN12</f>
        <v> </v>
      </c>
      <c r="C11" s="415" t="str">
        <f>IFERROR(VLOOKUP($B11,'пр.взв'!$D$6:$Q$34,3,0),"")</f>
        <v/>
      </c>
      <c r="D11" s="415" t="str">
        <f>IFERROR(VLOOKUP($B11,'пр.взв'!$D$6:$Q$34,4,0),"")</f>
        <v/>
      </c>
      <c r="E11" s="415" t="str">
        <f>IFERROR(VLOOKUP($B11,'пр.взв'!$D$6:$M$34,6,0),"")</f>
        <v/>
      </c>
      <c r="F11" s="415" t="str">
        <f>IFERROR(VLOOKUP($B11,'пр.взв'!$D$6:$M$34,7,0),"")</f>
        <v/>
      </c>
      <c r="G11" s="415" t="str">
        <f>IFERROR(VLOOKUP($B11,'пр.взв'!$D$6:$M$34,8,0),"")</f>
        <v/>
      </c>
      <c r="H11" s="415" t="str">
        <f>IFERROR(VLOOKUP($B11,'пр.взв'!$D$6:$M$34,10,0),"")</f>
        <v/>
      </c>
    </row>
    <row r="12" ht="24.0" customHeight="1">
      <c r="A12" s="418" t="s">
        <v>230</v>
      </c>
      <c r="B12" s="417" t="str">
        <f>'пр.хода'!AN15</f>
        <v/>
      </c>
      <c r="C12" s="415" t="str">
        <f>IFERROR(VLOOKUP($B12,'пр.взв'!$D$6:$Q$34,3,0),"")</f>
        <v/>
      </c>
      <c r="D12" s="415" t="str">
        <f>IFERROR(VLOOKUP($B12,'пр.взв'!$D$6:$Q$34,4,0),"")</f>
        <v/>
      </c>
      <c r="E12" s="415" t="str">
        <f>IFERROR(VLOOKUP($B12,'пр.взв'!$D$6:$M$34,6,0),"")</f>
        <v/>
      </c>
      <c r="F12" s="415" t="str">
        <f>IFERROR(VLOOKUP($B12,'пр.взв'!$D$6:$M$34,7,0),"")</f>
        <v/>
      </c>
      <c r="G12" s="415" t="str">
        <f>IFERROR(VLOOKUP($B12,'пр.взв'!$D$6:$M$34,8,0),"")</f>
        <v/>
      </c>
      <c r="H12" s="415" t="str">
        <f>IFERROR(VLOOKUP($B12,'пр.взв'!$D$6:$M$34,10,0),"")</f>
        <v/>
      </c>
    </row>
    <row r="13" ht="24.0" customHeight="1">
      <c r="A13" s="418" t="s">
        <v>230</v>
      </c>
      <c r="B13" s="417" t="str">
        <f>'пр.хода'!AN18</f>
        <v/>
      </c>
      <c r="C13" s="415" t="str">
        <f>IFERROR(VLOOKUP($B13,'пр.взв'!$D$6:$Q$34,3,0),"")</f>
        <v/>
      </c>
      <c r="D13" s="415" t="str">
        <f>IFERROR(VLOOKUP($B13,'пр.взв'!$D$6:$Q$34,4,0),"")</f>
        <v/>
      </c>
      <c r="E13" s="415" t="str">
        <f>IFERROR(VLOOKUP($B13,'пр.взв'!$D$6:$M$34,6,0),"")</f>
        <v/>
      </c>
      <c r="F13" s="415" t="str">
        <f>IFERROR(VLOOKUP($B13,'пр.взв'!$D$6:$M$34,7,0),"")</f>
        <v/>
      </c>
      <c r="G13" s="415" t="str">
        <f>IFERROR(VLOOKUP($B13,'пр.взв'!$D$6:$M$34,8,0),"")</f>
        <v/>
      </c>
      <c r="H13" s="415" t="str">
        <f>IFERROR(VLOOKUP($B13,'пр.взв'!$D$6:$M$34,10,0),"")</f>
        <v/>
      </c>
    </row>
    <row r="14" ht="24.0" customHeight="1">
      <c r="A14" s="418" t="s">
        <v>231</v>
      </c>
      <c r="B14" s="417" t="str">
        <f>'пр.хода'!AN21</f>
        <v> </v>
      </c>
      <c r="C14" s="415" t="str">
        <f>IFERROR(VLOOKUP($B14,'пр.взв'!$D$6:$Q$34,3,0),"")</f>
        <v/>
      </c>
      <c r="D14" s="415" t="str">
        <f>IFERROR(VLOOKUP($B14,'пр.взв'!$D$6:$Q$34,4,0),"")</f>
        <v/>
      </c>
      <c r="E14" s="415" t="str">
        <f>IFERROR(VLOOKUP($B14,'пр.взв'!$D$6:$M$34,6,0),"")</f>
        <v/>
      </c>
      <c r="F14" s="415" t="str">
        <f>IFERROR(VLOOKUP($B14,'пр.взв'!$D$6:$M$34,7,0),"")</f>
        <v/>
      </c>
      <c r="G14" s="415" t="str">
        <f>IFERROR(VLOOKUP($B14,'пр.взв'!$D$6:$M$34,8,0),"")</f>
        <v/>
      </c>
      <c r="H14" s="415" t="str">
        <f>IFERROR(VLOOKUP($B14,'пр.взв'!$D$6:$M$34,10,0),"")</f>
        <v/>
      </c>
    </row>
    <row r="15" ht="24.0" customHeight="1">
      <c r="A15" s="418" t="s">
        <v>231</v>
      </c>
      <c r="B15" s="417" t="str">
        <f>'пр.хода'!AN24</f>
        <v> </v>
      </c>
      <c r="C15" s="415" t="str">
        <f>IFERROR(VLOOKUP($B15,'пр.взв'!$D$6:$Q$34,3,0),"")</f>
        <v/>
      </c>
      <c r="D15" s="415" t="str">
        <f>IFERROR(VLOOKUP($B15,'пр.взв'!$D$6:$Q$34,4,0),"")</f>
        <v/>
      </c>
      <c r="E15" s="415" t="str">
        <f>IFERROR(VLOOKUP($B15,'пр.взв'!$D$6:$M$34,6,0),"")</f>
        <v/>
      </c>
      <c r="F15" s="415" t="str">
        <f>IFERROR(VLOOKUP($B15,'пр.взв'!$D$6:$M$34,7,0),"")</f>
        <v/>
      </c>
      <c r="G15" s="415" t="str">
        <f>IFERROR(VLOOKUP($B15,'пр.взв'!$D$6:$M$34,8,0),"")</f>
        <v/>
      </c>
      <c r="H15" s="415" t="str">
        <f>IFERROR(VLOOKUP($B15,'пр.взв'!$D$6:$M$34,10,0),"")</f>
        <v/>
      </c>
    </row>
    <row r="16" ht="24.0" customHeight="1">
      <c r="A16" s="418" t="s">
        <v>231</v>
      </c>
      <c r="B16" s="417" t="str">
        <f>'пр.хода'!AN27</f>
        <v> </v>
      </c>
      <c r="C16" s="415" t="str">
        <f>IFERROR(VLOOKUP($B16,'пр.взв'!$D$6:$Q$34,3,0),"")</f>
        <v/>
      </c>
      <c r="D16" s="415" t="str">
        <f>IFERROR(VLOOKUP($B16,'пр.взв'!$D$6:$Q$34,4,0),"")</f>
        <v/>
      </c>
      <c r="E16" s="415" t="str">
        <f>IFERROR(VLOOKUP($B16,'пр.взв'!$D$6:$M$34,6,0),"")</f>
        <v/>
      </c>
      <c r="F16" s="415" t="str">
        <f>IFERROR(VLOOKUP($B16,'пр.взв'!$D$6:$M$34,7,0),"")</f>
        <v/>
      </c>
      <c r="G16" s="415" t="str">
        <f>IFERROR(VLOOKUP($B16,'пр.взв'!$D$6:$M$34,8,0),"")</f>
        <v/>
      </c>
      <c r="H16" s="415" t="str">
        <f>IFERROR(VLOOKUP($B16,'пр.взв'!$D$6:$M$34,10,0),"")</f>
        <v/>
      </c>
    </row>
    <row r="17" ht="24.0" customHeight="1">
      <c r="A17" s="418" t="s">
        <v>231</v>
      </c>
      <c r="B17" s="417" t="str">
        <f>'пр.хода'!AN30</f>
        <v/>
      </c>
      <c r="C17" s="415" t="str">
        <f>IFERROR(VLOOKUP($B17,'пр.взв'!$D$6:$Q$34,3,0),"")</f>
        <v/>
      </c>
      <c r="D17" s="415" t="str">
        <f>IFERROR(VLOOKUP($B17,'пр.взв'!$D$6:$Q$34,4,0),"")</f>
        <v/>
      </c>
      <c r="E17" s="415" t="str">
        <f>IFERROR(VLOOKUP($B17,'пр.взв'!$D$6:$M$34,6,0),"")</f>
        <v/>
      </c>
      <c r="F17" s="415" t="str">
        <f>IFERROR(VLOOKUP($B17,'пр.взв'!$D$6:$M$34,7,0),"")</f>
        <v/>
      </c>
      <c r="G17" s="415" t="str">
        <f>IFERROR(VLOOKUP($B17,'пр.взв'!$D$6:$M$34,8,0),"")</f>
        <v/>
      </c>
      <c r="H17" s="415" t="str">
        <f>IFERROR(VLOOKUP($B17,'пр.взв'!$D$6:$M$34,10,0),"")</f>
        <v/>
      </c>
    </row>
    <row r="18" ht="24.0" customHeight="1">
      <c r="A18" s="418" t="s">
        <v>232</v>
      </c>
      <c r="B18" s="417" t="str">
        <f>'пр.хода'!AN33</f>
        <v> </v>
      </c>
      <c r="C18" s="415" t="str">
        <f>IFERROR(VLOOKUP($B18,'пр.взв'!$D$6:$Q$34,3,0),"")</f>
        <v/>
      </c>
      <c r="D18" s="415" t="str">
        <f>IFERROR(VLOOKUP($B18,'пр.взв'!$D$6:$Q$34,4,0),"")</f>
        <v/>
      </c>
      <c r="E18" s="415" t="str">
        <f>IFERROR(VLOOKUP($B18,'пр.взв'!$D$6:$M$34,6,0),"")</f>
        <v/>
      </c>
      <c r="F18" s="415" t="str">
        <f>IFERROR(VLOOKUP($B18,'пр.взв'!$D$6:$M$34,7,0),"")</f>
        <v/>
      </c>
      <c r="G18" s="415" t="str">
        <f>IFERROR(VLOOKUP($B18,'пр.взв'!$D$6:$M$34,8,0),"")</f>
        <v/>
      </c>
      <c r="H18" s="415" t="str">
        <f>IFERROR(VLOOKUP($B18,'пр.взв'!$D$6:$M$34,10,0),"")</f>
        <v/>
      </c>
    </row>
    <row r="19" ht="24.0" customHeight="1">
      <c r="A19" s="418" t="s">
        <v>232</v>
      </c>
      <c r="B19" s="417" t="str">
        <f>'пр.хода'!AN36</f>
        <v> </v>
      </c>
      <c r="C19" s="415" t="str">
        <f>IFERROR(VLOOKUP($B19,'пр.взв'!$D$6:$Q$34,3,0),"")</f>
        <v/>
      </c>
      <c r="D19" s="415" t="str">
        <f>IFERROR(VLOOKUP($B19,'пр.взв'!$D$6:$Q$34,4,0),"")</f>
        <v/>
      </c>
      <c r="E19" s="415" t="str">
        <f>IFERROR(VLOOKUP($B19,'пр.взв'!$D$6:$M$34,6,0),"")</f>
        <v/>
      </c>
      <c r="F19" s="415" t="str">
        <f>IFERROR(VLOOKUP($B19,'пр.взв'!$D$6:$M$34,7,0),"")</f>
        <v/>
      </c>
      <c r="G19" s="415" t="str">
        <f>IFERROR(VLOOKUP($B19,'пр.взв'!$D$6:$M$34,8,0),"")</f>
        <v/>
      </c>
      <c r="H19" s="415" t="str">
        <f>IFERROR(VLOOKUP($B19,'пр.взв'!$D$6:$M$34,10,0),"")</f>
        <v/>
      </c>
    </row>
    <row r="20" ht="24.0" customHeight="1">
      <c r="A20" s="418" t="s">
        <v>232</v>
      </c>
      <c r="B20" s="417" t="str">
        <f>'пр.хода'!AN39</f>
        <v> </v>
      </c>
      <c r="C20" s="415" t="str">
        <f>IFERROR(VLOOKUP($B20,'пр.взв'!$D$6:$Q$34,3,0),"")</f>
        <v/>
      </c>
      <c r="D20" s="415" t="str">
        <f>IFERROR(VLOOKUP($B20,'пр.взв'!$D$6:$Q$34,4,0),"")</f>
        <v/>
      </c>
      <c r="E20" s="415" t="str">
        <f>IFERROR(VLOOKUP($B20,'пр.взв'!$D$6:$M$34,6,0),"")</f>
        <v/>
      </c>
      <c r="F20" s="415" t="str">
        <f>IFERROR(VLOOKUP($B20,'пр.взв'!$D$6:$M$34,7,0),"")</f>
        <v/>
      </c>
      <c r="G20" s="415" t="str">
        <f>IFERROR(VLOOKUP($B20,'пр.взв'!$D$6:$M$34,8,0),"")</f>
        <v/>
      </c>
      <c r="H20" s="415" t="str">
        <f>IFERROR(VLOOKUP($B20,'пр.взв'!$D$6:$M$34,10,0),"")</f>
        <v/>
      </c>
    </row>
    <row r="21" ht="24.0" customHeight="1">
      <c r="A21" s="418" t="s">
        <v>232</v>
      </c>
      <c r="B21" s="417" t="str">
        <f>'пр.хода'!AN42</f>
        <v> </v>
      </c>
      <c r="C21" s="415" t="str">
        <f>IFERROR(VLOOKUP($B21,'пр.взв'!$D$6:$Q$34,3,0),"")</f>
        <v/>
      </c>
      <c r="D21" s="415" t="str">
        <f>IFERROR(VLOOKUP($B21,'пр.взв'!$D$6:$Q$34,4,0),"")</f>
        <v/>
      </c>
      <c r="E21" s="415" t="str">
        <f>IFERROR(VLOOKUP($B21,'пр.взв'!$D$6:$M$34,6,0),"")</f>
        <v/>
      </c>
      <c r="F21" s="415" t="str">
        <f>IFERROR(VLOOKUP($B21,'пр.взв'!$D$6:$M$34,7,0),"")</f>
        <v/>
      </c>
      <c r="G21" s="415" t="str">
        <f>IFERROR(VLOOKUP($B21,'пр.взв'!$D$6:$M$34,8,0),"")</f>
        <v/>
      </c>
      <c r="H21" s="415" t="str">
        <f>IFERROR(VLOOKUP($B21,'пр.взв'!$D$6:$M$34,10,0),"")</f>
        <v/>
      </c>
    </row>
    <row r="22" ht="24.0" customHeight="1">
      <c r="A22" s="418" t="s">
        <v>233</v>
      </c>
      <c r="B22" s="417">
        <f>'пр.хода'!AN45</f>
        <v>13</v>
      </c>
      <c r="C22" s="415" t="str">
        <f>IFERROR(VLOOKUP($B22,'пр.взв'!$D$6:$Q$34,3,0),"")</f>
        <v>МОЛЧАНОВА Юлия Дмитриевна</v>
      </c>
      <c r="D22" s="415" t="str">
        <f>IFERROR(VLOOKUP($B22,'пр.взв'!$D$6:$Q$34,4,0),"")</f>
        <v>21.08.01, МС</v>
      </c>
      <c r="E22" s="415" t="str">
        <f>IFERROR(VLOOKUP($B22,'пр.взв'!$D$6:$M$34,6,0),"")</f>
        <v>ПФО</v>
      </c>
      <c r="F22" s="415" t="str">
        <f>IFERROR(VLOOKUP($B22,'пр.взв'!$D$6:$M$34,7,0),"")</f>
        <v>Нижегородская обл., Выкса, ДЮСШ «Выксунец»</v>
      </c>
      <c r="G22" s="415" t="str">
        <f>IFERROR(VLOOKUP($B22,'пр.взв'!$D$6:$M$34,8,0),"")</f>
        <v>Нижегородская</v>
      </c>
      <c r="H22" s="415" t="str">
        <f>IFERROR(VLOOKUP($B22,'пр.взв'!$D$6:$M$34,10,0),"")</f>
        <v>Егрушов ВИ, Рогов ДС</v>
      </c>
    </row>
    <row r="23" ht="24.0" customHeight="1">
      <c r="A23" s="418" t="s">
        <v>233</v>
      </c>
      <c r="B23" s="417">
        <f>'пр.хода'!AN48</f>
        <v>15</v>
      </c>
      <c r="C23" s="415" t="str">
        <f>IFERROR(VLOOKUP($B23,'пр.взв'!$D$6:$Q$34,3,0),"")</f>
        <v>МИРОНОВА Кристина Александровна</v>
      </c>
      <c r="D23" s="415" t="str">
        <f>IFERROR(VLOOKUP($B23,'пр.взв'!$D$6:$Q$34,4,0),"")</f>
        <v>30.09.01, КМС</v>
      </c>
      <c r="E23" s="415" t="str">
        <f>IFERROR(VLOOKUP($B23,'пр.взв'!$D$6:$M$34,6,0),"")</f>
        <v>СФО</v>
      </c>
      <c r="F23" s="415" t="str">
        <f>IFERROR(VLOOKUP($B23,'пр.взв'!$D$6:$M$34,7,0),"")</f>
        <v>Новосибирская обл., Новосибирск, ГАУ НСО СШ «самбо»</v>
      </c>
      <c r="G23" s="415" t="str">
        <f>IFERROR(VLOOKUP($B23,'пр.взв'!$D$6:$M$34,8,0),"")</f>
        <v>Новосибирская</v>
      </c>
      <c r="H23" s="415" t="str">
        <f>IFERROR(VLOOKUP($B23,'пр.взв'!$D$6:$M$34,10,0),"")</f>
        <v>Лепяхов С.В., Орлов А.А.</v>
      </c>
    </row>
    <row r="24" ht="24.0" customHeight="1">
      <c r="A24" s="418" t="s">
        <v>233</v>
      </c>
      <c r="B24" s="417">
        <f>'пр.хода'!AN51</f>
        <v>14</v>
      </c>
      <c r="C24" s="415" t="str">
        <f>IFERROR(VLOOKUP($B24,'пр.взв'!$D$6:$Q$34,3,0),"")</f>
        <v>РАХМАТУЛЛИНА Алла Вячеславовна</v>
      </c>
      <c r="D24" s="415" t="str">
        <f>IFERROR(VLOOKUP($B24,'пр.взв'!$D$6:$Q$34,4,0),"")</f>
        <v>21.07.95, КМС</v>
      </c>
      <c r="E24" s="415" t="str">
        <f>IFERROR(VLOOKUP($B24,'пр.взв'!$D$6:$M$34,6,0),"")</f>
        <v>ПФО</v>
      </c>
      <c r="F24" s="415" t="str">
        <f>IFERROR(VLOOKUP($B24,'пр.взв'!$D$6:$M$34,7,0),"")</f>
        <v>Р. Башкортостан, Туймазы, МАУ СШ 1</v>
      </c>
      <c r="G24" s="415" t="str">
        <f>IFERROR(VLOOKUP($B24,'пр.взв'!$D$6:$M$34,8,0),"")</f>
        <v>Башкортостан</v>
      </c>
      <c r="H24" s="415" t="str">
        <f>IFERROR(VLOOKUP($B24,'пр.взв'!$D$6:$M$34,10,0),"")</f>
        <v>Мухаметдинов Р.Р.</v>
      </c>
    </row>
    <row r="25" ht="24.0" customHeight="1">
      <c r="A25" s="418" t="s">
        <v>233</v>
      </c>
      <c r="B25" s="417">
        <f>'пр.хода'!AN54</f>
        <v>12</v>
      </c>
      <c r="C25" s="415" t="str">
        <f>IFERROR(VLOOKUP($B25,'пр.взв'!$D$6:$Q$34,3,0),"")</f>
        <v>ГОРЕЛИКОВА Анна Вадимовна</v>
      </c>
      <c r="D25" s="415" t="str">
        <f>IFERROR(VLOOKUP($B25,'пр.взв'!$D$6:$Q$34,4,0),"")</f>
        <v>03.06.92, МСМК</v>
      </c>
      <c r="E25" s="415" t="str">
        <f>IFERROR(VLOOKUP($B25,'пр.взв'!$D$6:$M$34,6,0),"")</f>
        <v>ЮФО</v>
      </c>
      <c r="F25" s="415" t="str">
        <f>IFERROR(VLOOKUP($B25,'пр.взв'!$D$6:$M$34,7,0),"")</f>
        <v>Краснодарский край, Крымск, Дюсш1</v>
      </c>
      <c r="G25" s="415" t="str">
        <f>IFERROR(VLOOKUP($B25,'пр.взв'!$D$6:$M$34,8,0),"")</f>
        <v>Краснодарский</v>
      </c>
      <c r="H25" s="415" t="str">
        <f>IFERROR(VLOOKUP($B25,'пр.взв'!$D$6:$M$34,10,0),"")</f>
        <v>Адамян А.В.</v>
      </c>
    </row>
    <row r="26" ht="24.0" customHeight="1">
      <c r="A26" s="418" t="s">
        <v>234</v>
      </c>
      <c r="B26" s="417">
        <f>'пр.хода'!AN57</f>
        <v>25</v>
      </c>
      <c r="C26" s="415" t="str">
        <f>IFERROR(VLOOKUP($B26,'пр.взв'!$D$6:$Q$34,3,0),"")</f>
        <v/>
      </c>
      <c r="D26" s="415" t="str">
        <f>IFERROR(VLOOKUP($B26,'пр.взв'!$D$6:$Q$34,4,0),"")</f>
        <v/>
      </c>
      <c r="E26" s="415" t="str">
        <f>IFERROR(VLOOKUP($B26,'пр.взв'!$D$6:$M$34,6,0),"")</f>
        <v/>
      </c>
      <c r="F26" s="415" t="str">
        <f>IFERROR(VLOOKUP($B26,'пр.взв'!$D$6:$M$34,7,0),"")</f>
        <v/>
      </c>
      <c r="G26" s="415" t="str">
        <f>IFERROR(VLOOKUP($B26,'пр.взв'!$D$6:$M$34,8,0),"")</f>
        <v/>
      </c>
      <c r="H26" s="415" t="str">
        <f>IFERROR(VLOOKUP($B26,'пр.взв'!$D$6:$M$34,10,0),"")</f>
        <v/>
      </c>
    </row>
    <row r="27" ht="24.0" customHeight="1">
      <c r="A27" s="418" t="s">
        <v>234</v>
      </c>
      <c r="B27" s="417">
        <f>'пр.хода'!AN60</f>
        <v>26</v>
      </c>
      <c r="C27" s="415" t="str">
        <f>IFERROR(VLOOKUP($B27,'пр.взв'!$D$6:$Q$34,3,0),"")</f>
        <v/>
      </c>
      <c r="D27" s="415" t="str">
        <f>IFERROR(VLOOKUP($B27,'пр.взв'!$D$6:$Q$34,4,0),"")</f>
        <v/>
      </c>
      <c r="E27" s="415" t="str">
        <f>IFERROR(VLOOKUP($B27,'пр.взв'!$D$6:$M$34,6,0),"")</f>
        <v/>
      </c>
      <c r="F27" s="415" t="str">
        <f>IFERROR(VLOOKUP($B27,'пр.взв'!$D$6:$M$34,7,0),"")</f>
        <v/>
      </c>
      <c r="G27" s="415" t="str">
        <f>IFERROR(VLOOKUP($B27,'пр.взв'!$D$6:$M$34,8,0),"")</f>
        <v/>
      </c>
      <c r="H27" s="415" t="str">
        <f>IFERROR(VLOOKUP($B27,'пр.взв'!$D$6:$M$34,10,0),"")</f>
        <v/>
      </c>
    </row>
    <row r="28" ht="24.0" customHeight="1">
      <c r="A28" s="418" t="s">
        <v>234</v>
      </c>
      <c r="B28" s="417">
        <f>'пр.хода'!AN63</f>
        <v>27</v>
      </c>
      <c r="C28" s="415" t="str">
        <f>IFERROR(VLOOKUP($B28,'пр.взв'!$D$6:$Q$34,3,0),"")</f>
        <v/>
      </c>
      <c r="D28" s="415" t="str">
        <f>IFERROR(VLOOKUP($B28,'пр.взв'!$D$6:$Q$34,4,0),"")</f>
        <v/>
      </c>
      <c r="E28" s="415" t="str">
        <f>IFERROR(VLOOKUP($B28,'пр.взв'!$D$6:$M$34,6,0),"")</f>
        <v/>
      </c>
      <c r="F28" s="415" t="str">
        <f>IFERROR(VLOOKUP($B28,'пр.взв'!$D$6:$M$34,7,0),"")</f>
        <v/>
      </c>
      <c r="G28" s="415" t="str">
        <f>IFERROR(VLOOKUP($B28,'пр.взв'!$D$6:$M$34,8,0),"")</f>
        <v/>
      </c>
      <c r="H28" s="415" t="str">
        <f>IFERROR(VLOOKUP($B28,'пр.взв'!$D$6:$M$34,10,0),"")</f>
        <v/>
      </c>
    </row>
    <row r="29" ht="24.0" customHeight="1">
      <c r="A29" s="418" t="s">
        <v>234</v>
      </c>
      <c r="B29" s="417">
        <f>'пр.хода'!AN66</f>
        <v>28</v>
      </c>
      <c r="C29" s="415" t="str">
        <f>IFERROR(VLOOKUP($B29,'пр.взв'!$D$6:$Q$34,3,0),"")</f>
        <v/>
      </c>
      <c r="D29" s="415" t="str">
        <f>IFERROR(VLOOKUP($B29,'пр.взв'!$D$6:$Q$34,4,0),"")</f>
        <v/>
      </c>
      <c r="E29" s="415" t="str">
        <f>IFERROR(VLOOKUP($B29,'пр.взв'!$D$6:$M$34,6,0),"")</f>
        <v/>
      </c>
      <c r="F29" s="415" t="str">
        <f>IFERROR(VLOOKUP($B29,'пр.взв'!$D$6:$M$34,7,0),"")</f>
        <v/>
      </c>
      <c r="G29" s="415" t="str">
        <f>IFERROR(VLOOKUP($B29,'пр.взв'!$D$6:$M$34,8,0),"")</f>
        <v/>
      </c>
      <c r="H29" s="415" t="str">
        <f>IFERROR(VLOOKUP($B29,'пр.взв'!$D$6:$M$34,10,0),"")</f>
        <v/>
      </c>
    </row>
    <row r="30" ht="24.0" customHeight="1">
      <c r="A30" s="418" t="s">
        <v>234</v>
      </c>
      <c r="B30" s="417" t="str">
        <f>'пр.хода'!AN69</f>
        <v/>
      </c>
      <c r="C30" s="415" t="str">
        <f>IFERROR(VLOOKUP($B30,'пр.взв'!$D$6:$Q$34,3,0),"")</f>
        <v/>
      </c>
      <c r="D30" s="415" t="str">
        <f>IFERROR(VLOOKUP($B30,'пр.взв'!$D$6:$Q$34,4,0),"")</f>
        <v/>
      </c>
      <c r="E30" s="415" t="str">
        <f>IFERROR(VLOOKUP($B30,'пр.взв'!$D$6:$M$34,6,0),"")</f>
        <v/>
      </c>
      <c r="F30" s="415" t="str">
        <f>IFERROR(VLOOKUP($B30,'пр.взв'!$D$6:$M$34,7,0),"")</f>
        <v/>
      </c>
      <c r="G30" s="415" t="str">
        <f>IFERROR(VLOOKUP($B30,'пр.взв'!$D$6:$M$34,8,0),"")</f>
        <v/>
      </c>
      <c r="H30" s="415" t="str">
        <f>IFERROR(VLOOKUP($B30,'пр.взв'!$D$6:$M$34,10,0),"")</f>
        <v/>
      </c>
    </row>
    <row r="31" ht="24.0" customHeight="1">
      <c r="A31" s="418" t="s">
        <v>234</v>
      </c>
      <c r="B31" s="417" t="str">
        <f>'пр.хода'!AN72</f>
        <v/>
      </c>
      <c r="C31" s="415" t="str">
        <f>IFERROR(VLOOKUP($B31,'пр.взв'!$D$6:$Q$34,3,0),"")</f>
        <v/>
      </c>
      <c r="D31" s="415" t="str">
        <f>IFERROR(VLOOKUP($B31,'пр.взв'!$D$6:$Q$34,4,0),"")</f>
        <v/>
      </c>
      <c r="E31" s="415" t="str">
        <f>IFERROR(VLOOKUP($B31,'пр.взв'!$D$6:$M$34,6,0),"")</f>
        <v/>
      </c>
      <c r="F31" s="415" t="str">
        <f>IFERROR(VLOOKUP($B31,'пр.взв'!$D$6:$M$34,7,0),"")</f>
        <v/>
      </c>
      <c r="G31" s="415" t="str">
        <f>IFERROR(VLOOKUP($B31,'пр.взв'!$D$6:$M$34,8,0),"")</f>
        <v/>
      </c>
      <c r="H31" s="415" t="str">
        <f>IFERROR(VLOOKUP($B31,'пр.взв'!$D$6:$M$34,10,0),"")</f>
        <v/>
      </c>
    </row>
    <row r="32" ht="24.0" customHeight="1">
      <c r="A32" s="418" t="s">
        <v>234</v>
      </c>
      <c r="B32" s="417" t="str">
        <f>'пр.хода'!AN75</f>
        <v/>
      </c>
      <c r="C32" s="415" t="str">
        <f>IFERROR(VLOOKUP($B32,'пр.взв'!$D$6:$Q$34,3,0),"")</f>
        <v/>
      </c>
      <c r="D32" s="415" t="str">
        <f>IFERROR(VLOOKUP($B32,'пр.взв'!$D$6:$Q$34,4,0),"")</f>
        <v/>
      </c>
      <c r="E32" s="415" t="str">
        <f>IFERROR(VLOOKUP($B32,'пр.взв'!$D$6:$M$34,6,0),"")</f>
        <v/>
      </c>
      <c r="F32" s="415" t="str">
        <f>IFERROR(VLOOKUP($B32,'пр.взв'!$D$6:$M$34,7,0),"")</f>
        <v/>
      </c>
      <c r="G32" s="415" t="str">
        <f>IFERROR(VLOOKUP($B32,'пр.взв'!$D$6:$M$34,8,0),"")</f>
        <v/>
      </c>
      <c r="H32" s="415" t="str">
        <f>IFERROR(VLOOKUP($B32,'пр.взв'!$D$6:$M$34,10,0),"")</f>
        <v/>
      </c>
    </row>
    <row r="33" ht="24.0" customHeight="1">
      <c r="A33" s="418" t="s">
        <v>234</v>
      </c>
      <c r="B33" s="417">
        <f>'пр.хода'!AN78</f>
        <v>24</v>
      </c>
      <c r="C33" s="415" t="str">
        <f>IFERROR(VLOOKUP($B33,'пр.взв'!$D$6:$Q$34,3,0),"")</f>
        <v/>
      </c>
      <c r="D33" s="415" t="str">
        <f>IFERROR(VLOOKUP($B33,'пр.взв'!$D$6:$Q$34,4,0),"")</f>
        <v/>
      </c>
      <c r="E33" s="415" t="str">
        <f>IFERROR(VLOOKUP($B33,'пр.взв'!$D$6:$M$34,6,0),"")</f>
        <v/>
      </c>
      <c r="F33" s="415" t="str">
        <f>IFERROR(VLOOKUP($B33,'пр.взв'!$D$6:$M$34,7,0),"")</f>
        <v/>
      </c>
      <c r="G33" s="415" t="str">
        <f>IFERROR(VLOOKUP($B33,'пр.взв'!$D$6:$M$34,8,0),"")</f>
        <v/>
      </c>
      <c r="H33" s="415" t="str">
        <f>IFERROR(VLOOKUP($B33,'пр.взв'!$D$6:$M$34,10,0),"")</f>
        <v/>
      </c>
    </row>
    <row r="34" ht="24.0" customHeight="1">
      <c r="A34" s="418" t="s">
        <v>234</v>
      </c>
      <c r="B34" s="417">
        <f>'пр.хода'!AN81</f>
        <v>29</v>
      </c>
      <c r="C34" s="415" t="str">
        <f>IFERROR(VLOOKUP($B34,'пр.взв'!$D$6:$Q$34,3,0),"")</f>
        <v/>
      </c>
      <c r="D34" s="415" t="str">
        <f>IFERROR(VLOOKUP($B34,'пр.взв'!$D$6:$Q$34,4,0),"")</f>
        <v/>
      </c>
      <c r="E34" s="415" t="str">
        <f>IFERROR(VLOOKUP($B34,'пр.взв'!$D$6:$M$34,6,0),"")</f>
        <v/>
      </c>
      <c r="F34" s="415" t="str">
        <f>IFERROR(VLOOKUP($B34,'пр.взв'!$D$6:$M$34,7,0),"")</f>
        <v/>
      </c>
      <c r="G34" s="415" t="str">
        <f>IFERROR(VLOOKUP($B34,'пр.взв'!$D$6:$M$34,8,0),"")</f>
        <v/>
      </c>
      <c r="H34" s="415" t="str">
        <f>IFERROR(VLOOKUP($B34,'пр.взв'!$D$6:$M$34,10,0),"")</f>
        <v/>
      </c>
    </row>
    <row r="35" ht="24.0" customHeight="1">
      <c r="A35" s="418" t="s">
        <v>234</v>
      </c>
      <c r="B35" s="417">
        <f>'пр.хода'!AN84</f>
        <v>30</v>
      </c>
      <c r="C35" s="415" t="str">
        <f>IFERROR(VLOOKUP($B35,'пр.взв'!$D$6:$Q$34,3,0),"")</f>
        <v/>
      </c>
      <c r="D35" s="415" t="str">
        <f>IFERROR(VLOOKUP($B35,'пр.взв'!$D$6:$Q$34,4,0),"")</f>
        <v/>
      </c>
      <c r="E35" s="415" t="str">
        <f>IFERROR(VLOOKUP($B35,'пр.взв'!$D$6:$M$34,6,0),"")</f>
        <v/>
      </c>
      <c r="F35" s="415" t="str">
        <f>IFERROR(VLOOKUP($B35,'пр.взв'!$D$6:$M$34,7,0),"")</f>
        <v/>
      </c>
      <c r="G35" s="415" t="str">
        <f>IFERROR(VLOOKUP($B35,'пр.взв'!$D$6:$M$34,8,0),"")</f>
        <v/>
      </c>
      <c r="H35" s="415" t="str">
        <f>IFERROR(VLOOKUP($B35,'пр.взв'!$D$6:$M$34,10,0),"")</f>
        <v/>
      </c>
    </row>
    <row r="36" ht="24.0" customHeight="1">
      <c r="A36" s="418" t="s">
        <v>234</v>
      </c>
      <c r="B36" s="417">
        <f>'пр.хода'!AN87</f>
        <v>31</v>
      </c>
      <c r="C36" s="415" t="str">
        <f>IFERROR(VLOOKUP($B36,'пр.взв'!$D$6:$Q$34,3,0),"")</f>
        <v/>
      </c>
      <c r="D36" s="415" t="str">
        <f>IFERROR(VLOOKUP($B36,'пр.взв'!$D$6:$Q$34,4,0),"")</f>
        <v/>
      </c>
      <c r="E36" s="415" t="str">
        <f>IFERROR(VLOOKUP($B36,'пр.взв'!$D$6:$M$34,6,0),"")</f>
        <v/>
      </c>
      <c r="F36" s="415" t="str">
        <f>IFERROR(VLOOKUP($B36,'пр.взв'!$D$6:$M$34,7,0),"")</f>
        <v/>
      </c>
      <c r="G36" s="415" t="str">
        <f>IFERROR(VLOOKUP($B36,'пр.взв'!$D$6:$M$34,8,0),"")</f>
        <v/>
      </c>
      <c r="H36" s="415" t="str">
        <f>IFERROR(VLOOKUP($B36,'пр.взв'!$D$6:$M$34,10,0),"")</f>
        <v/>
      </c>
    </row>
    <row r="37" ht="24.0" customHeight="1">
      <c r="A37" s="419" t="s">
        <v>234</v>
      </c>
      <c r="B37" s="420">
        <f>'пр.хода'!AN90</f>
        <v>32</v>
      </c>
      <c r="C37" s="415" t="str">
        <f>IFERROR(VLOOKUP($B37,'пр.взв'!$D$6:$Q$34,3,0),"")</f>
        <v/>
      </c>
      <c r="D37" s="415" t="str">
        <f>IFERROR(VLOOKUP($B37,'пр.взв'!$D$6:$Q$34,4,0),"")</f>
        <v/>
      </c>
      <c r="E37" s="415" t="str">
        <f>IFERROR(VLOOKUP($B37,'пр.взв'!$D$6:$M$34,6,0),"")</f>
        <v/>
      </c>
      <c r="F37" s="415" t="str">
        <f>IFERROR(VLOOKUP($B37,'пр.взв'!$D$6:$M$34,7,0),"")</f>
        <v/>
      </c>
      <c r="G37" s="415" t="str">
        <f>IFERROR(VLOOKUP($B37,'пр.взв'!$D$6:$M$34,8,0),"")</f>
        <v/>
      </c>
      <c r="H37" s="415" t="str">
        <f>IFERROR(VLOOKUP($B37,'пр.взв'!$D$6:$M$34,10,0),"")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1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2" t="str">
        <f>'пр.хода'!A111</f>
        <v>Болотский Р.М.</v>
      </c>
      <c r="H39" s="423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4" t="str">
        <f>'пр.хода'!AG111</f>
        <v>Зарипов А.А,</v>
      </c>
      <c r="G40" s="219"/>
      <c r="H40" s="425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6" t="str">
        <f>'пр.взв'!C2</f>
        <v>Чемпионат России по самбо среди женщин (отбор на Первенство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7" t="str">
        <f>'пр.взв'!A3</f>
        <v/>
      </c>
      <c r="B2" s="428"/>
      <c r="C2" s="428"/>
      <c r="D2" s="428"/>
      <c r="E2" s="428"/>
      <c r="F2" s="428"/>
      <c r="G2" s="428"/>
      <c r="H2" s="428"/>
    </row>
    <row r="3" ht="12.75" customHeight="1">
      <c r="A3" s="429" t="s">
        <v>235</v>
      </c>
    </row>
    <row r="4" ht="12.75" customHeight="1">
      <c r="B4" s="430"/>
      <c r="C4" s="431"/>
      <c r="D4" s="432" t="str">
        <f>'пр.взв'!G4</f>
        <v>В.к.  50  кг</v>
      </c>
      <c r="E4" s="52"/>
      <c r="F4" s="53"/>
      <c r="G4" s="431"/>
      <c r="H4" s="431"/>
    </row>
    <row r="5" ht="12.75" customHeight="1">
      <c r="A5" s="431"/>
      <c r="B5" s="431"/>
      <c r="C5" s="431"/>
      <c r="D5" s="431"/>
      <c r="E5" s="431"/>
      <c r="F5" s="431"/>
      <c r="G5" s="431"/>
      <c r="H5" s="431"/>
    </row>
    <row r="6" ht="12.75" customHeight="1">
      <c r="A6" s="433" t="s">
        <v>236</v>
      </c>
      <c r="B6" s="434" t="str">
        <f>IFERROR(VLOOKUP(I6,'пр.взв'!$D$6:$M$34,2,0),"")</f>
        <v/>
      </c>
      <c r="C6" s="428"/>
      <c r="D6" s="428"/>
      <c r="E6" s="428"/>
      <c r="F6" s="428"/>
      <c r="G6" s="428"/>
      <c r="H6" s="435" t="str">
        <f>IFERROR(VLOOKUP(I6,'пр.взв'!$D$6:$M$34,5,0),"")</f>
        <v/>
      </c>
      <c r="I6" s="436" t="str">
        <f>'пр.хода'!O38</f>
        <v/>
      </c>
    </row>
    <row r="7" ht="12.75" customHeight="1">
      <c r="A7" s="437"/>
      <c r="H7" s="65"/>
      <c r="I7" s="436"/>
    </row>
    <row r="8" ht="12.75" customHeight="1">
      <c r="A8" s="437"/>
      <c r="B8" s="438" t="str">
        <f>IFERROR(VLOOKUP(I6,'пр.взв'!$D$6:$M$34,6,0),"")</f>
        <v/>
      </c>
      <c r="E8" s="438" t="str">
        <f>IFERROR(VLOOKUP(I6,'пр.взв'!$D$6:$M$34,8,0),"")</f>
        <v/>
      </c>
      <c r="H8" s="65"/>
      <c r="I8" s="436"/>
    </row>
    <row r="9" ht="13.5" customHeight="1">
      <c r="A9" s="439"/>
      <c r="B9" s="55"/>
      <c r="C9" s="55"/>
      <c r="D9" s="55"/>
      <c r="E9" s="55"/>
      <c r="F9" s="55"/>
      <c r="G9" s="55"/>
      <c r="H9" s="74"/>
      <c r="I9" s="436"/>
    </row>
    <row r="10" ht="12.75" customHeight="1">
      <c r="A10" s="431"/>
      <c r="B10" s="431"/>
      <c r="C10" s="431"/>
      <c r="D10" s="431"/>
      <c r="E10" s="431"/>
      <c r="F10" s="431"/>
      <c r="G10" s="431"/>
      <c r="H10" s="431"/>
      <c r="I10" s="436"/>
    </row>
    <row r="11" ht="12.75" customHeight="1">
      <c r="A11" s="440" t="s">
        <v>237</v>
      </c>
      <c r="B11" s="434" t="str">
        <f>IFERROR(VLOOKUP(I11,'пр.взв'!$D$6:$M$34,2,0),"")</f>
        <v/>
      </c>
      <c r="C11" s="428"/>
      <c r="D11" s="428"/>
      <c r="E11" s="428"/>
      <c r="F11" s="428"/>
      <c r="G11" s="428"/>
      <c r="H11" s="435" t="str">
        <f>IFERROR(VLOOKUP(I11,'пр.взв'!$D$6:$M$34,5,0),"")</f>
        <v/>
      </c>
      <c r="I11" s="436" t="str">
        <f>'пр.хода'!O51</f>
        <v> </v>
      </c>
    </row>
    <row r="12" ht="12.75" customHeight="1">
      <c r="A12" s="437"/>
      <c r="H12" s="65"/>
      <c r="I12" s="436"/>
    </row>
    <row r="13" ht="12.75" customHeight="1">
      <c r="A13" s="437"/>
      <c r="B13" s="438" t="str">
        <f>IFERROR(VLOOKUP(I11,'пр.взв'!$D$6:$M$34,6,0),"")</f>
        <v/>
      </c>
      <c r="E13" s="438" t="str">
        <f>IFERROR(VLOOKUP(I11,'пр.взв'!$D$6:$M$34,8,0),"")</f>
        <v/>
      </c>
      <c r="H13" s="65"/>
      <c r="I13" s="436"/>
    </row>
    <row r="14" ht="13.5" customHeight="1">
      <c r="A14" s="439"/>
      <c r="B14" s="55"/>
      <c r="C14" s="55"/>
      <c r="D14" s="55"/>
      <c r="E14" s="55"/>
      <c r="F14" s="55"/>
      <c r="G14" s="55"/>
      <c r="H14" s="74"/>
      <c r="I14" s="436"/>
    </row>
    <row r="15" ht="12.75" customHeight="1">
      <c r="A15" s="431"/>
      <c r="B15" s="431"/>
      <c r="C15" s="431"/>
      <c r="D15" s="431"/>
      <c r="E15" s="431"/>
      <c r="F15" s="431"/>
      <c r="G15" s="431"/>
      <c r="H15" s="431"/>
      <c r="I15" s="436"/>
    </row>
    <row r="16" ht="12.75" customHeight="1">
      <c r="A16" s="441" t="s">
        <v>238</v>
      </c>
      <c r="B16" s="434" t="str">
        <f>IFERROR(VLOOKUP(I16,'пр.взв'!$D$6:$M$34,2,0),"")</f>
        <v/>
      </c>
      <c r="C16" s="428"/>
      <c r="D16" s="428"/>
      <c r="E16" s="428"/>
      <c r="F16" s="428"/>
      <c r="G16" s="428"/>
      <c r="H16" s="435" t="str">
        <f>IFERROR(VLOOKUP(I16,'пр.взв'!$D$6:$M$34,5,0),"")</f>
        <v/>
      </c>
      <c r="I16" s="436" t="str">
        <f>'пр.хода'!Z20</f>
        <v/>
      </c>
    </row>
    <row r="17" ht="12.75" customHeight="1">
      <c r="A17" s="437"/>
      <c r="H17" s="65"/>
      <c r="I17" s="436"/>
    </row>
    <row r="18" ht="12.75" customHeight="1">
      <c r="A18" s="437"/>
      <c r="B18" s="438" t="str">
        <f>IFERROR(VLOOKUP(I16,'пр.взв'!$D$6:$M$34,6,0),"")</f>
        <v/>
      </c>
      <c r="E18" s="438" t="str">
        <f>IFERROR(VLOOKUP(I16,'пр.взв'!$D$6:$M$34,8,0),"")</f>
        <v/>
      </c>
      <c r="H18" s="65"/>
      <c r="I18" s="436"/>
    </row>
    <row r="19" ht="13.5" customHeight="1">
      <c r="A19" s="439"/>
      <c r="B19" s="55"/>
      <c r="C19" s="55"/>
      <c r="D19" s="55"/>
      <c r="E19" s="55"/>
      <c r="F19" s="55"/>
      <c r="G19" s="55"/>
      <c r="H19" s="74"/>
      <c r="I19" s="436"/>
    </row>
    <row r="20" ht="12.75" customHeight="1">
      <c r="A20" s="431"/>
      <c r="B20" s="431"/>
      <c r="C20" s="431"/>
      <c r="D20" s="431"/>
      <c r="E20" s="431"/>
      <c r="F20" s="431"/>
      <c r="G20" s="431"/>
      <c r="H20" s="431"/>
      <c r="I20" s="436"/>
    </row>
    <row r="21" ht="12.75" customHeight="1">
      <c r="A21" s="441" t="s">
        <v>238</v>
      </c>
      <c r="B21" s="434" t="str">
        <f>IFERROR(VLOOKUP(I21,'пр.взв'!$D$6:$M$34,2,0),"")</f>
        <v/>
      </c>
      <c r="C21" s="428"/>
      <c r="D21" s="428"/>
      <c r="E21" s="428"/>
      <c r="F21" s="428"/>
      <c r="G21" s="428"/>
      <c r="H21" s="435" t="str">
        <f>IFERROR(VLOOKUP(I21,'пр.взв'!$D$6:$M$34,5,0),"")</f>
        <v/>
      </c>
      <c r="I21" s="436" t="str">
        <f>'пр.хода'!Z101</f>
        <v/>
      </c>
    </row>
    <row r="22" ht="12.75" customHeight="1">
      <c r="A22" s="437"/>
      <c r="H22" s="65"/>
      <c r="I22" s="436"/>
    </row>
    <row r="23" ht="12.75" customHeight="1">
      <c r="A23" s="437"/>
      <c r="B23" s="438" t="str">
        <f>IFERROR(VLOOKUP(I21,'пр.взв'!$D$6:$M$34,6,0),"")</f>
        <v/>
      </c>
      <c r="E23" s="438" t="str">
        <f>IFERROR(VLOOKUP(I21,'пр.взв'!$D$6:$M$34,8,0),"")</f>
        <v/>
      </c>
      <c r="H23" s="65"/>
    </row>
    <row r="24" ht="13.5" customHeight="1">
      <c r="A24" s="439"/>
      <c r="B24" s="55"/>
      <c r="C24" s="55"/>
      <c r="D24" s="55"/>
      <c r="E24" s="55"/>
      <c r="F24" s="55"/>
      <c r="G24" s="55"/>
      <c r="H24" s="74"/>
    </row>
    <row r="25" ht="12.75" customHeight="1">
      <c r="A25" s="431"/>
      <c r="B25" s="431"/>
      <c r="C25" s="431"/>
      <c r="D25" s="431"/>
      <c r="E25" s="431"/>
      <c r="F25" s="431"/>
      <c r="G25" s="431"/>
      <c r="H25" s="431"/>
    </row>
    <row r="26" ht="12.75" customHeight="1">
      <c r="A26" s="431" t="s">
        <v>239</v>
      </c>
      <c r="B26" s="431"/>
      <c r="C26" s="431"/>
      <c r="D26" s="431"/>
      <c r="E26" s="431"/>
      <c r="F26" s="431"/>
      <c r="G26" s="431"/>
      <c r="H26" s="431"/>
    </row>
    <row r="27" ht="12.75" customHeight="1"/>
    <row r="28" ht="12.75" customHeight="1">
      <c r="A28" s="442" t="str">
        <f>IFERROR(VLOOKUP(I28,'пр.взв'!$D$6:$M$34,10,0),"")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1" t="s">
        <v>240</v>
      </c>
      <c r="B32" s="431"/>
      <c r="C32" s="431"/>
      <c r="D32" s="431"/>
      <c r="E32" s="431"/>
      <c r="F32" s="431"/>
      <c r="G32" s="431"/>
      <c r="H32" s="431"/>
    </row>
    <row r="33" ht="12.75" customHeight="1">
      <c r="A33" s="431"/>
      <c r="B33" s="431"/>
      <c r="C33" s="431"/>
      <c r="D33" s="431"/>
      <c r="E33" s="431"/>
      <c r="F33" s="431"/>
      <c r="G33" s="431"/>
      <c r="H33" s="431"/>
    </row>
    <row r="34" ht="12.75" customHeight="1">
      <c r="A34" s="431"/>
      <c r="B34" s="431"/>
      <c r="C34" s="431"/>
      <c r="D34" s="431"/>
      <c r="E34" s="431"/>
      <c r="F34" s="431"/>
      <c r="G34" s="431"/>
      <c r="H34" s="431"/>
    </row>
    <row r="35" ht="12.75" customHeight="1">
      <c r="A35" s="443"/>
      <c r="B35" s="443"/>
      <c r="C35" s="443"/>
      <c r="D35" s="443"/>
      <c r="E35" s="443"/>
      <c r="F35" s="443"/>
      <c r="G35" s="443"/>
      <c r="H35" s="443"/>
    </row>
    <row r="36" ht="12.75" customHeight="1">
      <c r="A36" s="431"/>
      <c r="B36" s="431"/>
      <c r="C36" s="431"/>
      <c r="D36" s="431"/>
      <c r="E36" s="431"/>
      <c r="F36" s="431"/>
      <c r="G36" s="431"/>
      <c r="H36" s="431"/>
    </row>
    <row r="37" ht="12.75" customHeight="1">
      <c r="A37" s="443"/>
      <c r="B37" s="443"/>
      <c r="C37" s="443"/>
      <c r="D37" s="443"/>
      <c r="E37" s="443"/>
      <c r="F37" s="443"/>
      <c r="G37" s="443"/>
      <c r="H37" s="443"/>
    </row>
    <row r="38" ht="12.75" customHeight="1">
      <c r="A38" s="444"/>
      <c r="B38" s="444"/>
      <c r="C38" s="444"/>
      <c r="D38" s="444"/>
      <c r="E38" s="444"/>
      <c r="F38" s="444"/>
      <c r="G38" s="444"/>
      <c r="H38" s="444"/>
    </row>
    <row r="39" ht="12.75" customHeight="1">
      <c r="A39" s="443"/>
      <c r="B39" s="443"/>
      <c r="C39" s="443"/>
      <c r="D39" s="443"/>
      <c r="E39" s="443"/>
      <c r="F39" s="443"/>
      <c r="G39" s="443"/>
      <c r="H39" s="443"/>
    </row>
    <row r="40" ht="12.75" customHeight="1">
      <c r="A40" s="444"/>
      <c r="B40" s="444"/>
      <c r="C40" s="444"/>
      <c r="D40" s="444"/>
      <c r="E40" s="444"/>
      <c r="F40" s="444"/>
      <c r="G40" s="444"/>
      <c r="H40" s="444"/>
    </row>
    <row r="41" ht="12.75" customHeight="1">
      <c r="A41" s="443"/>
      <c r="B41" s="443"/>
      <c r="C41" s="443"/>
      <c r="D41" s="443"/>
      <c r="E41" s="443"/>
      <c r="F41" s="443"/>
      <c r="G41" s="443"/>
      <c r="H41" s="443"/>
    </row>
    <row r="42" ht="12.75" customHeight="1">
      <c r="A42" s="444"/>
      <c r="B42" s="444"/>
      <c r="C42" s="444"/>
      <c r="D42" s="444"/>
      <c r="E42" s="444"/>
      <c r="F42" s="444"/>
      <c r="G42" s="444"/>
      <c r="H42" s="444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241</v>
      </c>
      <c r="H1" s="79" t="s">
        <v>241</v>
      </c>
      <c r="O1" s="445"/>
      <c r="P1" s="445"/>
      <c r="Q1" s="445"/>
      <c r="R1" s="445"/>
      <c r="S1" s="445"/>
      <c r="T1" s="445"/>
      <c r="U1" s="445"/>
      <c r="V1" s="445"/>
      <c r="W1" s="445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177</v>
      </c>
      <c r="H2" s="58" t="s">
        <v>177</v>
      </c>
      <c r="O2" s="229"/>
      <c r="P2" s="229"/>
      <c r="Q2" s="229"/>
      <c r="R2" s="57"/>
      <c r="S2" s="57"/>
    </row>
    <row r="3" ht="12.75" customHeight="1">
      <c r="B3" s="92" t="s">
        <v>215</v>
      </c>
      <c r="C3" s="395" t="str">
        <f>HYPERLINK('пр.взв'!D4)</f>
        <v/>
      </c>
      <c r="E3" s="67"/>
      <c r="F3" s="67"/>
      <c r="G3" s="67"/>
      <c r="I3" s="92" t="s">
        <v>216</v>
      </c>
      <c r="J3" s="395" t="str">
        <f>HYPERLINK('пр.взв'!D4)</f>
        <v/>
      </c>
      <c r="L3" s="67"/>
      <c r="M3" s="67"/>
      <c r="N3" s="67"/>
    </row>
    <row r="4" ht="12.75" customHeight="1">
      <c r="A4" s="446"/>
      <c r="B4" s="55"/>
    </row>
    <row r="5" ht="12.75" customHeight="1">
      <c r="A5" s="447">
        <v>1.0</v>
      </c>
      <c r="B5" s="91" t="str">
        <f>VLOOKUP(A5,'пр.взв'!B5:C34,2,FALSE)</f>
        <v>#N/A</v>
      </c>
      <c r="C5" s="91" t="str">
        <f>VLOOKUP(A5,'пр.взв'!B5:G34,3,FALSE)</f>
        <v>#N/A</v>
      </c>
      <c r="D5" s="91" t="str">
        <f>VLOOKUP(A5,'пр.взв'!B5:G34,4,FALSE)</f>
        <v>#N/A</v>
      </c>
      <c r="G5" s="92"/>
      <c r="H5" s="448">
        <v>2.0</v>
      </c>
      <c r="I5" s="91" t="str">
        <f>VLOOKUP(H5,'пр.взв'!B7:C34,2,FALSE)</f>
        <v>#N/A</v>
      </c>
      <c r="J5" s="91" t="str">
        <f>VLOOKUP(H5,'пр.взв'!B7:E34,3,FALSE)</f>
        <v>#N/A</v>
      </c>
      <c r="K5" s="91" t="str">
        <f>VLOOKUP(H5,'пр.взв'!B7:E34,4,FALSE)</f>
        <v>#N/A</v>
      </c>
    </row>
    <row r="6" ht="12.75" customHeight="1">
      <c r="A6" s="449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50">
        <v>17.0</v>
      </c>
      <c r="B7" s="116" t="str">
        <f>VLOOKUP(A7,'пр.взв'!B7:C34,2,FALSE)</f>
        <v>#N/A</v>
      </c>
      <c r="C7" s="116" t="str">
        <f>VLOOKUP(A7,'пр.взв'!B5:G34,3,FALSE)</f>
        <v>#N/A</v>
      </c>
      <c r="D7" s="116" t="str">
        <f>VLOOKUP(A7,'пр.взв'!B5:G34,4,FALSE)</f>
        <v>#N/A</v>
      </c>
      <c r="E7" s="451"/>
      <c r="F7" s="101"/>
      <c r="G7" s="101"/>
      <c r="H7" s="452">
        <v>18.0</v>
      </c>
      <c r="I7" s="109" t="str">
        <f>VLOOKUP(H7,'пр.взв'!B9:C34,2,FALSE)</f>
        <v>#N/A</v>
      </c>
      <c r="J7" s="109" t="str">
        <f>VLOOKUP(H7,'пр.взв'!B9:E34,3,FALSE)</f>
        <v>#N/A</v>
      </c>
      <c r="K7" s="109" t="str">
        <f>VLOOKUP(H7,'пр.взв'!B9:E34,4,FALSE)</f>
        <v>#N/A</v>
      </c>
      <c r="L7" s="453"/>
      <c r="M7" s="152"/>
    </row>
    <row r="8" ht="12.75" customHeight="1">
      <c r="A8" s="73"/>
      <c r="B8" s="106"/>
      <c r="C8" s="106"/>
      <c r="D8" s="106"/>
      <c r="E8" s="454"/>
      <c r="F8" s="121"/>
      <c r="G8" s="101"/>
      <c r="H8" s="106"/>
      <c r="I8" s="72"/>
      <c r="J8" s="72"/>
      <c r="K8" s="72"/>
      <c r="L8" s="271"/>
      <c r="M8" s="152"/>
    </row>
    <row r="9" ht="12.75" customHeight="1">
      <c r="A9" s="447">
        <v>9.0</v>
      </c>
      <c r="B9" s="91" t="str">
        <f>VLOOKUP(A9,'пр.взв'!B9:C34,2,FALSE)</f>
        <v>#N/A</v>
      </c>
      <c r="C9" s="91" t="str">
        <f>VLOOKUP(A9,'пр.взв'!B5:G34,3,FALSE)</f>
        <v>#N/A</v>
      </c>
      <c r="D9" s="91" t="str">
        <f>VLOOKUP(A9,'пр.взв'!B5:G34,4,FALSE)</f>
        <v>#N/A</v>
      </c>
      <c r="E9" s="454"/>
      <c r="F9" s="118"/>
      <c r="G9" s="101"/>
      <c r="H9" s="448">
        <v>10.0</v>
      </c>
      <c r="I9" s="91" t="str">
        <f>VLOOKUP(H9,'пр.взв'!B11:C34,2,FALSE)</f>
        <v>#N/A</v>
      </c>
      <c r="J9" s="91" t="str">
        <f>VLOOKUP(H9,'пр.взв'!B11:E34,3,FALSE)</f>
        <v>#N/A</v>
      </c>
      <c r="K9" s="91" t="str">
        <f>VLOOKUP(H9,'пр.взв'!B11:E34,4,FALSE)</f>
        <v>#N/A</v>
      </c>
      <c r="L9" s="271"/>
      <c r="M9" s="88"/>
    </row>
    <row r="10" ht="12.75" customHeight="1">
      <c r="A10" s="449"/>
      <c r="B10" s="106"/>
      <c r="C10" s="106"/>
      <c r="D10" s="106"/>
      <c r="E10" s="455"/>
      <c r="F10" s="456"/>
      <c r="G10" s="101"/>
      <c r="H10" s="106"/>
      <c r="I10" s="106"/>
      <c r="J10" s="106"/>
      <c r="K10" s="106"/>
      <c r="L10" s="457"/>
      <c r="M10" s="458"/>
    </row>
    <row r="11" ht="12.75" customHeight="1">
      <c r="A11" s="450">
        <v>25.0</v>
      </c>
      <c r="B11" s="116" t="str">
        <f>VLOOKUP(A11,'пр.взв'!B11:C34,2,FALSE)</f>
        <v>#N/A</v>
      </c>
      <c r="C11" s="116" t="str">
        <f>VLOOKUP(A11,'пр.взв'!B5:G34,3,FALSE)</f>
        <v>#N/A</v>
      </c>
      <c r="D11" s="116" t="str">
        <f>VLOOKUP(A11,'пр.взв'!B5:G34,4,FALSE)</f>
        <v>#N/A</v>
      </c>
      <c r="E11" s="459"/>
      <c r="F11" s="456"/>
      <c r="G11" s="101"/>
      <c r="H11" s="452">
        <v>26.0</v>
      </c>
      <c r="I11" s="109" t="str">
        <f>VLOOKUP(H11,'пр.взв'!B14:C34,2,FALSE)</f>
        <v>#N/A</v>
      </c>
      <c r="J11" s="109" t="str">
        <f>VLOOKUP(H11,'пр.взв'!B14:E34,3,FALSE)</f>
        <v>#N/A</v>
      </c>
      <c r="K11" s="109" t="str">
        <f>VLOOKUP(H11,'пр.взв'!B14:E34,4,FALSE)</f>
        <v>#N/A</v>
      </c>
      <c r="M11" s="460"/>
    </row>
    <row r="12" ht="12.75" customHeight="1">
      <c r="A12" s="73"/>
      <c r="B12" s="106"/>
      <c r="C12" s="106"/>
      <c r="D12" s="106"/>
      <c r="E12" s="101"/>
      <c r="F12" s="456"/>
      <c r="G12" s="121"/>
      <c r="H12" s="106"/>
      <c r="I12" s="72"/>
      <c r="J12" s="72"/>
      <c r="K12" s="72"/>
      <c r="M12" s="460"/>
    </row>
    <row r="13" ht="12.75" customHeight="1">
      <c r="A13" s="447">
        <v>5.0</v>
      </c>
      <c r="B13" s="91" t="str">
        <f>VLOOKUP(A13,'пр.взв'!B14:C34,2,FALSE)</f>
        <v>#N/A</v>
      </c>
      <c r="C13" s="91" t="str">
        <f>VLOOKUP(A13,'пр.взв'!B5:G34,3,FALSE)</f>
        <v>#N/A</v>
      </c>
      <c r="D13" s="91" t="str">
        <f>VLOOKUP(A13,'пр.взв'!B5:G34,4,FALSE)</f>
        <v>#N/A</v>
      </c>
      <c r="E13" s="101"/>
      <c r="F13" s="456"/>
      <c r="G13" s="139"/>
      <c r="H13" s="448">
        <v>6.0</v>
      </c>
      <c r="I13" s="91" t="str">
        <f>VLOOKUP(H13,'пр.взв'!B16:C36,2,FALSE)</f>
        <v>#N/A</v>
      </c>
      <c r="J13" s="91" t="str">
        <f>VLOOKUP(H13,'пр.взв'!B16:E36,3,FALSE)</f>
        <v>#N/A</v>
      </c>
      <c r="K13" s="91" t="str">
        <f>VLOOKUP(H13,'пр.взв'!B16:E36,4,FALSE)</f>
        <v>#N/A</v>
      </c>
      <c r="M13" s="460"/>
      <c r="N13" s="461"/>
    </row>
    <row r="14" ht="12.75" customHeight="1">
      <c r="A14" s="449"/>
      <c r="B14" s="106"/>
      <c r="C14" s="106"/>
      <c r="D14" s="106"/>
      <c r="E14" s="462"/>
      <c r="F14" s="456"/>
      <c r="G14" s="101"/>
      <c r="H14" s="106"/>
      <c r="I14" s="106"/>
      <c r="J14" s="106"/>
      <c r="K14" s="106"/>
      <c r="L14" s="453"/>
      <c r="M14" s="458"/>
      <c r="N14" s="460"/>
    </row>
    <row r="15" ht="12.75" customHeight="1">
      <c r="A15" s="450">
        <v>21.0</v>
      </c>
      <c r="B15" s="116" t="str">
        <f>VLOOKUP(A15,'пр.взв'!B16:C36,2,FALSE)</f>
        <v>#N/A</v>
      </c>
      <c r="C15" s="116" t="str">
        <f>VLOOKUP(A15,'пр.взв'!B5:G34,3,FALSE)</f>
        <v>#N/A</v>
      </c>
      <c r="D15" s="116" t="str">
        <f>VLOOKUP(A15,'пр.взв'!B5:G34,4,FALSE)</f>
        <v>#N/A</v>
      </c>
      <c r="E15" s="451"/>
      <c r="F15" s="456"/>
      <c r="G15" s="101"/>
      <c r="H15" s="452">
        <v>22.0</v>
      </c>
      <c r="I15" s="109" t="str">
        <f>VLOOKUP(H15,'пр.взв'!B18:C38,2,FALSE)</f>
        <v>#N/A</v>
      </c>
      <c r="J15" s="109" t="str">
        <f>VLOOKUP(H15,'пр.взв'!B18:E38,3,FALSE)</f>
        <v>#N/A</v>
      </c>
      <c r="K15" s="109" t="str">
        <f>VLOOKUP(H15,'пр.взв'!B18:E38,4,FALSE)</f>
        <v>#N/A</v>
      </c>
      <c r="L15" s="271"/>
      <c r="M15" s="458"/>
      <c r="N15" s="460"/>
    </row>
    <row r="16" ht="12.75" customHeight="1">
      <c r="A16" s="73"/>
      <c r="B16" s="106"/>
      <c r="C16" s="106"/>
      <c r="D16" s="106"/>
      <c r="E16" s="454"/>
      <c r="F16" s="463"/>
      <c r="G16" s="101"/>
      <c r="H16" s="106"/>
      <c r="I16" s="72"/>
      <c r="J16" s="72"/>
      <c r="K16" s="72"/>
      <c r="L16" s="271"/>
      <c r="M16" s="464"/>
      <c r="N16" s="460"/>
    </row>
    <row r="17" ht="12.75" customHeight="1">
      <c r="A17" s="447">
        <v>13.0</v>
      </c>
      <c r="B17" s="91" t="str">
        <f>VLOOKUP(A17,'пр.взв'!B18:C38,2,FALSE)</f>
        <v>#N/A</v>
      </c>
      <c r="C17" s="91" t="str">
        <f>VLOOKUP(A17,'пр.взв'!B5:G34,3,FALSE)</f>
        <v>#N/A</v>
      </c>
      <c r="D17" s="91" t="str">
        <f>VLOOKUP(A17,'пр.взв'!B5:G34,4,FALSE)</f>
        <v>#N/A</v>
      </c>
      <c r="E17" s="454"/>
      <c r="F17" s="101"/>
      <c r="G17" s="101"/>
      <c r="H17" s="448">
        <v>14.0</v>
      </c>
      <c r="I17" s="91" t="str">
        <f>VLOOKUP(H17,'пр.взв'!B20:C40,2,FALSE)</f>
        <v>#N/A</v>
      </c>
      <c r="J17" s="91" t="str">
        <f>VLOOKUP(H17,'пр.взв'!B20:E40,3,FALSE)</f>
        <v>#N/A</v>
      </c>
      <c r="K17" s="91" t="str">
        <f>VLOOKUP(H17,'пр.взв'!B20:E40,4,FALSE)</f>
        <v>#N/A</v>
      </c>
      <c r="L17" s="271"/>
      <c r="M17" s="152"/>
      <c r="N17" s="460"/>
    </row>
    <row r="18" ht="12.75" customHeight="1">
      <c r="A18" s="449"/>
      <c r="B18" s="106"/>
      <c r="C18" s="106"/>
      <c r="D18" s="106"/>
      <c r="E18" s="455"/>
      <c r="F18" s="101"/>
      <c r="G18" s="101"/>
      <c r="H18" s="106"/>
      <c r="I18" s="106"/>
      <c r="J18" s="106"/>
      <c r="K18" s="106"/>
      <c r="L18" s="457"/>
      <c r="M18" s="152"/>
      <c r="N18" s="460"/>
    </row>
    <row r="19" ht="12.75" customHeight="1">
      <c r="A19" s="450">
        <v>29.0</v>
      </c>
      <c r="B19" s="116" t="str">
        <f>VLOOKUP(A19,'пр.взв'!B20:C40,2,FALSE)</f>
        <v>#N/A</v>
      </c>
      <c r="C19" s="116" t="str">
        <f>VLOOKUP(A19,'пр.взв'!B5:G34,3,FALSE)</f>
        <v>#N/A</v>
      </c>
      <c r="D19" s="116" t="str">
        <f>VLOOKUP(A19,'пр.взв'!B5:G34,4,FALSE)</f>
        <v>#N/A</v>
      </c>
      <c r="E19" s="459"/>
      <c r="F19" s="101"/>
      <c r="G19" s="101"/>
      <c r="H19" s="452">
        <v>30.0</v>
      </c>
      <c r="I19" s="109" t="str">
        <f>VLOOKUP(H19,'пр.взв'!B22:C42,2,FALSE)</f>
        <v>#N/A</v>
      </c>
      <c r="J19" s="109" t="str">
        <f>VLOOKUP(H19,'пр.взв'!B22:E42,3,FALSE)</f>
        <v>#N/A</v>
      </c>
      <c r="K19" s="109" t="str">
        <f>VLOOKUP(H19,'пр.взв'!B22:E42,4,FALSE)</f>
        <v>#N/A</v>
      </c>
      <c r="N19" s="460"/>
    </row>
    <row r="20" ht="12.75" customHeight="1">
      <c r="A20" s="73"/>
      <c r="B20" s="106"/>
      <c r="C20" s="106"/>
      <c r="D20" s="106"/>
      <c r="E20" s="101"/>
      <c r="F20" s="101"/>
      <c r="G20" s="465"/>
      <c r="H20" s="106"/>
      <c r="I20" s="72"/>
      <c r="J20" s="72"/>
      <c r="K20" s="72"/>
      <c r="N20" s="466"/>
    </row>
    <row r="21" ht="12.75" customHeight="1">
      <c r="A21" s="447">
        <v>3.0</v>
      </c>
      <c r="B21" s="91" t="str">
        <f>VLOOKUP(A21,'пр.взв'!B5:C34,2,FALSE)</f>
        <v>#N/A</v>
      </c>
      <c r="C21" s="91" t="str">
        <f>VLOOKUP(A21,'пр.взв'!B5:G34,3,FALSE)</f>
        <v>#N/A</v>
      </c>
      <c r="D21" s="91" t="str">
        <f>VLOOKUP(A21,'пр.взв'!B5:G34,4,FALSE)</f>
        <v>#N/A</v>
      </c>
      <c r="E21" s="101"/>
      <c r="F21" s="101"/>
      <c r="G21" s="101"/>
      <c r="H21" s="448">
        <v>4.0</v>
      </c>
      <c r="I21" s="91" t="str">
        <f>VLOOKUP(H21,'пр.взв'!B7:C34,2,FALSE)</f>
        <v>#N/A</v>
      </c>
      <c r="J21" s="91" t="str">
        <f>VLOOKUP(H21,'пр.взв'!B7:E34,3,FALSE)</f>
        <v>#N/A</v>
      </c>
      <c r="K21" s="91" t="str">
        <f>VLOOKUP(H21,'пр.взв'!B7:E34,4,FALSE)</f>
        <v>#N/A</v>
      </c>
      <c r="N21" s="460"/>
    </row>
    <row r="22" ht="12.75" customHeight="1">
      <c r="A22" s="449"/>
      <c r="B22" s="106"/>
      <c r="C22" s="106"/>
      <c r="D22" s="106"/>
      <c r="E22" s="462"/>
      <c r="F22" s="101"/>
      <c r="G22" s="101"/>
      <c r="H22" s="106"/>
      <c r="I22" s="106"/>
      <c r="J22" s="106"/>
      <c r="K22" s="106"/>
      <c r="N22" s="460"/>
    </row>
    <row r="23" ht="12.75" customHeight="1">
      <c r="A23" s="450">
        <v>19.0</v>
      </c>
      <c r="B23" s="116" t="str">
        <f>VLOOKUP(A23,'пр.взв'!B23:C44,2,FALSE)</f>
        <v>#N/A</v>
      </c>
      <c r="C23" s="116" t="str">
        <f>VLOOKUP(A23,'пр.взв'!B5:G34,3,FALSE)</f>
        <v>#N/A</v>
      </c>
      <c r="D23" s="116" t="str">
        <f>VLOOKUP(A23,'пр.взв'!B5:G34,4,FALSE)</f>
        <v>#N/A</v>
      </c>
      <c r="E23" s="451"/>
      <c r="F23" s="101"/>
      <c r="G23" s="101"/>
      <c r="H23" s="452">
        <v>20.0</v>
      </c>
      <c r="I23" s="109" t="str">
        <f>VLOOKUP(H23,'пр.взв'!B24:C46,2,FALSE)</f>
        <v>#N/A</v>
      </c>
      <c r="J23" s="109" t="str">
        <f>VLOOKUP(H23,'пр.взв'!B24:E46,3,FALSE)</f>
        <v>#N/A</v>
      </c>
      <c r="K23" s="109" t="str">
        <f>VLOOKUP(H23,'пр.взв'!B24:E46,4,FALSE)</f>
        <v>#N/A</v>
      </c>
      <c r="L23" s="453"/>
      <c r="M23" s="152"/>
      <c r="N23" s="460"/>
    </row>
    <row r="24" ht="12.75" customHeight="1">
      <c r="A24" s="73"/>
      <c r="B24" s="106"/>
      <c r="C24" s="106"/>
      <c r="D24" s="106"/>
      <c r="E24" s="454"/>
      <c r="F24" s="121"/>
      <c r="G24" s="101"/>
      <c r="H24" s="106"/>
      <c r="I24" s="72"/>
      <c r="J24" s="72"/>
      <c r="K24" s="72"/>
      <c r="L24" s="271"/>
      <c r="M24" s="152"/>
      <c r="N24" s="460"/>
    </row>
    <row r="25" ht="12.75" customHeight="1">
      <c r="A25" s="447">
        <v>11.0</v>
      </c>
      <c r="B25" s="91" t="str">
        <f>VLOOKUP(A25,'пр.взв'!B24:C46,2,FALSE)</f>
        <v>#N/A</v>
      </c>
      <c r="C25" s="91" t="str">
        <f>VLOOKUP(A25,'пр.взв'!B5:G34,3,FALSE)</f>
        <v>#N/A</v>
      </c>
      <c r="D25" s="91" t="str">
        <f>VLOOKUP(A25,'пр.взв'!B5:G34,4,FALSE)</f>
        <v>#N/A</v>
      </c>
      <c r="E25" s="454"/>
      <c r="F25" s="118"/>
      <c r="G25" s="101"/>
      <c r="H25" s="448">
        <v>12.0</v>
      </c>
      <c r="I25" s="91" t="str">
        <f>VLOOKUP(H25,'пр.взв'!B26:C48,2,FALSE)</f>
        <v>#N/A</v>
      </c>
      <c r="J25" s="91" t="str">
        <f>VLOOKUP(H25,'пр.взв'!B26:E48,3,FALSE)</f>
        <v>#N/A</v>
      </c>
      <c r="K25" s="91" t="str">
        <f>VLOOKUP(H25,'пр.взв'!B26:E48,4,FALSE)</f>
        <v>#N/A</v>
      </c>
      <c r="L25" s="271"/>
      <c r="M25" s="88"/>
      <c r="N25" s="460"/>
    </row>
    <row r="26" ht="12.75" customHeight="1">
      <c r="A26" s="449"/>
      <c r="B26" s="106"/>
      <c r="C26" s="106"/>
      <c r="D26" s="106"/>
      <c r="E26" s="455"/>
      <c r="F26" s="456"/>
      <c r="G26" s="101"/>
      <c r="H26" s="106"/>
      <c r="I26" s="106"/>
      <c r="J26" s="106"/>
      <c r="K26" s="106"/>
      <c r="L26" s="457"/>
      <c r="M26" s="458"/>
      <c r="N26" s="460"/>
    </row>
    <row r="27" ht="12.75" customHeight="1">
      <c r="A27" s="450">
        <v>27.0</v>
      </c>
      <c r="B27" s="116" t="str">
        <f>VLOOKUP(A27,'пр.взв'!B26:C48,2,FALSE)</f>
        <v>#N/A</v>
      </c>
      <c r="C27" s="116" t="str">
        <f>VLOOKUP(A27,'пр.взв'!B5:G34,3,FALSE)</f>
        <v>#N/A</v>
      </c>
      <c r="D27" s="116" t="str">
        <f>VLOOKUP(A27,'пр.взв'!B5:G34,4,FALSE)</f>
        <v>#N/A</v>
      </c>
      <c r="E27" s="459"/>
      <c r="F27" s="456"/>
      <c r="G27" s="101"/>
      <c r="H27" s="452">
        <v>28.0</v>
      </c>
      <c r="I27" s="109" t="str">
        <f>VLOOKUP(H27,'пр.взв'!B26:C50,2,FALSE)</f>
        <v>#N/A</v>
      </c>
      <c r="J27" s="109" t="str">
        <f>VLOOKUP(H27,'пр.взв'!B26:E50,3,FALSE)</f>
        <v>#N/A</v>
      </c>
      <c r="K27" s="109" t="str">
        <f>VLOOKUP(H27,'пр.взв'!B26:E50,4,FALSE)</f>
        <v>#N/A</v>
      </c>
      <c r="M27" s="460"/>
      <c r="N27" s="460"/>
    </row>
    <row r="28" ht="12.75" customHeight="1">
      <c r="A28" s="73"/>
      <c r="B28" s="106"/>
      <c r="C28" s="106"/>
      <c r="D28" s="106"/>
      <c r="E28" s="101"/>
      <c r="F28" s="456"/>
      <c r="G28" s="101"/>
      <c r="H28" s="106"/>
      <c r="I28" s="72"/>
      <c r="J28" s="72"/>
      <c r="K28" s="72"/>
      <c r="M28" s="460"/>
      <c r="N28" s="460"/>
    </row>
    <row r="29" ht="12.75" customHeight="1">
      <c r="A29" s="447">
        <v>7.0</v>
      </c>
      <c r="B29" s="91" t="str">
        <f>VLOOKUP(A29,'пр.взв'!B5:C34,2,FALSE)</f>
        <v>#N/A</v>
      </c>
      <c r="C29" s="91" t="str">
        <f>VLOOKUP(A29,'пр.взв'!B5:G34,3,FALSE)</f>
        <v>#N/A</v>
      </c>
      <c r="D29" s="91" t="str">
        <f>VLOOKUP(A29,'пр.взв'!B5:G34,4,FALSE)</f>
        <v>#N/A</v>
      </c>
      <c r="E29" s="101"/>
      <c r="F29" s="456"/>
      <c r="G29" s="405"/>
      <c r="H29" s="448">
        <v>8.0</v>
      </c>
      <c r="I29" s="91" t="str">
        <f>VLOOKUP(H29,'пр.взв'!B7:C34,2,FALSE)</f>
        <v>#N/A</v>
      </c>
      <c r="J29" s="91" t="str">
        <f>VLOOKUP(H29,'пр.взв'!B7:E34,3,FALSE)</f>
        <v>#N/A</v>
      </c>
      <c r="K29" s="91" t="str">
        <f>VLOOKUP(H29,'пр.взв'!B7:E34,4,FALSE)</f>
        <v>#N/A</v>
      </c>
      <c r="M29" s="460"/>
      <c r="N29" s="466"/>
    </row>
    <row r="30" ht="12.75" customHeight="1">
      <c r="A30" s="449"/>
      <c r="B30" s="106"/>
      <c r="C30" s="106"/>
      <c r="D30" s="106"/>
      <c r="E30" s="462"/>
      <c r="F30" s="456"/>
      <c r="G30" s="101"/>
      <c r="H30" s="106"/>
      <c r="I30" s="106"/>
      <c r="J30" s="106"/>
      <c r="K30" s="106"/>
      <c r="M30" s="460"/>
    </row>
    <row r="31" ht="12.75" customHeight="1">
      <c r="A31" s="450">
        <v>23.0</v>
      </c>
      <c r="B31" s="116" t="str">
        <f>VLOOKUP(A31,'пр.взв'!B28:C52,2,FALSE)</f>
        <v>#N/A</v>
      </c>
      <c r="C31" s="116" t="str">
        <f>VLOOKUP(A31,'пр.взв'!B5:G34,3,FALSE)</f>
        <v>#N/A</v>
      </c>
      <c r="D31" s="116" t="str">
        <f>VLOOKUP(A31,'пр.взв'!B5:G34,4,FALSE)</f>
        <v>#N/A</v>
      </c>
      <c r="E31" s="451"/>
      <c r="F31" s="456"/>
      <c r="G31" s="101"/>
      <c r="H31" s="452">
        <v>24.0</v>
      </c>
      <c r="I31" s="109" t="str">
        <f>VLOOKUP(H31,'пр.взв'!B30:C54,2,FALSE)</f>
        <v>#N/A</v>
      </c>
      <c r="J31" s="109" t="str">
        <f>VLOOKUP(H31,'пр.взв'!B30:E54,3,FALSE)</f>
        <v>#N/A</v>
      </c>
      <c r="K31" s="109" t="str">
        <f>VLOOKUP(H31,'пр.взв'!B30:E54,4,FALSE)</f>
        <v>#N/A</v>
      </c>
      <c r="L31" s="453"/>
      <c r="M31" s="458"/>
    </row>
    <row r="32" ht="12.75" customHeight="1">
      <c r="A32" s="73"/>
      <c r="B32" s="106"/>
      <c r="C32" s="106"/>
      <c r="D32" s="106"/>
      <c r="E32" s="454"/>
      <c r="F32" s="463"/>
      <c r="G32" s="101"/>
      <c r="H32" s="106"/>
      <c r="I32" s="72"/>
      <c r="J32" s="72"/>
      <c r="K32" s="72"/>
      <c r="L32" s="271"/>
      <c r="M32" s="464"/>
    </row>
    <row r="33" ht="12.75" customHeight="1">
      <c r="A33" s="447">
        <v>15.0</v>
      </c>
      <c r="B33" s="91" t="str">
        <f>VLOOKUP(A33,'пр.взв'!B30:C54,2,FALSE)</f>
        <v>#N/A</v>
      </c>
      <c r="C33" s="91" t="str">
        <f>VLOOKUP(A33,'пр.взв'!B5:G34,3,FALSE)</f>
        <v>#N/A</v>
      </c>
      <c r="D33" s="91" t="str">
        <f>VLOOKUP(A33,'пр.взв'!B5:G34,4,FALSE)</f>
        <v>#N/A</v>
      </c>
      <c r="E33" s="454"/>
      <c r="F33" s="101"/>
      <c r="G33" s="101"/>
      <c r="H33" s="448">
        <v>16.0</v>
      </c>
      <c r="I33" s="91" t="str">
        <f>VLOOKUP(H33,'пр.взв'!B32:C56,2,FALSE)</f>
        <v>#N/A</v>
      </c>
      <c r="J33" s="91" t="str">
        <f>VLOOKUP(H33,'пр.взв'!B32:E56,3,FALSE)</f>
        <v>#N/A</v>
      </c>
      <c r="K33" s="91" t="str">
        <f>VLOOKUP(H33,'пр.взв'!B32:E56,4,FALSE)</f>
        <v>#N/A</v>
      </c>
      <c r="L33" s="271"/>
      <c r="M33" s="152"/>
    </row>
    <row r="34" ht="12.75" customHeight="1">
      <c r="A34" s="449"/>
      <c r="B34" s="106"/>
      <c r="C34" s="106"/>
      <c r="D34" s="106"/>
      <c r="E34" s="455"/>
      <c r="F34" s="101"/>
      <c r="G34" s="101"/>
      <c r="H34" s="106"/>
      <c r="I34" s="106"/>
      <c r="J34" s="106"/>
      <c r="K34" s="106"/>
      <c r="L34" s="457"/>
      <c r="M34" s="152"/>
    </row>
    <row r="35" ht="12.75" customHeight="1">
      <c r="A35" s="450">
        <v>31.0</v>
      </c>
      <c r="B35" s="116" t="str">
        <f>VLOOKUP(A35,'пр.взв'!B32:C56,2,FALSE)</f>
        <v>#N/A</v>
      </c>
      <c r="C35" s="116" t="str">
        <f>VLOOKUP(A35,'пр.взв'!B5:G34,3,FALSE)</f>
        <v>#N/A</v>
      </c>
      <c r="D35" s="116" t="str">
        <f>VLOOKUP(A35,'пр.взв'!B5:G34,4,FALSE)</f>
        <v>#N/A</v>
      </c>
      <c r="E35" s="459"/>
      <c r="F35" s="101"/>
      <c r="G35" s="101"/>
      <c r="H35" s="452">
        <v>32.0</v>
      </c>
      <c r="I35" s="109" t="str">
        <f>VLOOKUP(H35,'пр.взв'!B34:C58,2,FALSE)</f>
        <v>#N/A</v>
      </c>
      <c r="J35" s="109" t="str">
        <f>VLOOKUP(H35,'пр.взв'!B34:E58,3,FALSE)</f>
        <v>#N/A</v>
      </c>
      <c r="K35" s="109" t="str">
        <f>VLOOKUP(H35,'пр.взв'!B34:E58,4,FALSE)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181</v>
      </c>
      <c r="B38" s="49"/>
      <c r="C38" s="95"/>
      <c r="D38" s="112"/>
      <c r="E38" s="112"/>
      <c r="F38" s="112"/>
      <c r="H38" s="92" t="s">
        <v>242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7"/>
      <c r="C40" s="468"/>
      <c r="D40" s="112"/>
      <c r="E40" s="112"/>
      <c r="I40" s="467"/>
      <c r="J40" s="468"/>
      <c r="K40" s="112"/>
      <c r="L40" s="112"/>
      <c r="N40" s="49"/>
      <c r="O40" s="49"/>
      <c r="P40" s="49"/>
    </row>
    <row r="41" ht="12.75" customHeight="1">
      <c r="B41" s="49"/>
      <c r="C41" s="469"/>
      <c r="D41" s="112"/>
      <c r="E41" s="112"/>
      <c r="I41" s="49"/>
      <c r="J41" s="469"/>
      <c r="K41" s="112"/>
      <c r="L41" s="112"/>
      <c r="N41" s="49"/>
      <c r="O41" s="49"/>
      <c r="P41" s="49"/>
    </row>
    <row r="42" ht="12.75" customHeight="1">
      <c r="B42" s="49"/>
      <c r="C42" s="469"/>
      <c r="D42" s="470"/>
      <c r="E42" s="112"/>
      <c r="I42" s="49"/>
      <c r="J42" s="469"/>
      <c r="K42" s="470"/>
      <c r="L42" s="112"/>
      <c r="N42" s="49"/>
      <c r="O42" s="49"/>
      <c r="P42" s="49"/>
    </row>
    <row r="43" ht="12.75" customHeight="1">
      <c r="B43" s="403"/>
      <c r="C43" s="216"/>
      <c r="D43" s="471"/>
      <c r="E43" s="208"/>
      <c r="I43" s="403"/>
      <c r="J43" s="216"/>
      <c r="K43" s="471"/>
      <c r="L43" s="208"/>
      <c r="N43" s="49"/>
      <c r="O43" s="49"/>
      <c r="P43" s="49"/>
    </row>
    <row r="44" ht="12.75" customHeight="1">
      <c r="B44" s="49"/>
      <c r="C44" s="95"/>
      <c r="D44" s="469"/>
      <c r="E44" s="468"/>
      <c r="I44" s="49"/>
      <c r="J44" s="95"/>
      <c r="K44" s="469"/>
      <c r="L44" s="468"/>
      <c r="N44" s="49"/>
      <c r="O44" s="49"/>
      <c r="P44" s="49"/>
    </row>
    <row r="45" ht="12.75" customHeight="1">
      <c r="B45" s="49"/>
      <c r="C45" s="112"/>
      <c r="D45" s="216"/>
      <c r="E45" s="469"/>
      <c r="I45" s="49"/>
      <c r="J45" s="112"/>
      <c r="K45" s="216"/>
      <c r="L45" s="469"/>
      <c r="N45" s="49"/>
      <c r="O45" s="49"/>
      <c r="P45" s="49"/>
    </row>
    <row r="46" ht="12.75" customHeight="1">
      <c r="B46" s="49"/>
      <c r="E46" s="460"/>
      <c r="I46" s="49"/>
      <c r="L46" s="460"/>
      <c r="N46" s="49"/>
      <c r="O46" s="49"/>
      <c r="P46" s="49"/>
    </row>
    <row r="47" ht="12.75" customHeight="1">
      <c r="B47" s="49"/>
      <c r="C47" s="112"/>
      <c r="D47" s="112"/>
      <c r="E47" s="469"/>
      <c r="F47" s="472"/>
      <c r="I47" s="49"/>
      <c r="J47" s="112"/>
      <c r="K47" s="112"/>
      <c r="L47" s="469"/>
      <c r="M47" s="472"/>
      <c r="N47" s="49"/>
      <c r="O47" s="49"/>
      <c r="P47" s="49"/>
    </row>
    <row r="48" ht="12.75" customHeight="1">
      <c r="B48" s="467"/>
      <c r="C48" s="468"/>
      <c r="D48" s="112"/>
      <c r="E48" s="469"/>
      <c r="F48" s="461"/>
      <c r="I48" s="467"/>
      <c r="J48" s="468"/>
      <c r="K48" s="112"/>
      <c r="L48" s="469"/>
      <c r="M48" s="461"/>
      <c r="N48" s="49"/>
      <c r="O48" s="49"/>
      <c r="P48" s="49"/>
    </row>
    <row r="49" ht="12.75" customHeight="1">
      <c r="B49" s="49"/>
      <c r="C49" s="469"/>
      <c r="D49" s="112"/>
      <c r="E49" s="469"/>
      <c r="F49" s="460"/>
      <c r="I49" s="49"/>
      <c r="J49" s="469"/>
      <c r="K49" s="112"/>
      <c r="L49" s="469"/>
      <c r="M49" s="460"/>
      <c r="N49" s="49"/>
      <c r="O49" s="49"/>
      <c r="P49" s="49"/>
    </row>
    <row r="50" ht="12.75" customHeight="1">
      <c r="B50" s="49"/>
      <c r="C50" s="112"/>
      <c r="D50" s="470"/>
      <c r="E50" s="469"/>
      <c r="F50" s="460"/>
      <c r="I50" s="49"/>
      <c r="J50" s="112"/>
      <c r="K50" s="470"/>
      <c r="L50" s="469"/>
      <c r="M50" s="460"/>
      <c r="N50" s="49"/>
      <c r="O50" s="49"/>
      <c r="P50" s="49"/>
    </row>
    <row r="51" ht="12.75" customHeight="1">
      <c r="B51" s="403"/>
      <c r="C51" s="170"/>
      <c r="D51" s="471"/>
      <c r="E51" s="473"/>
      <c r="F51" s="460"/>
      <c r="I51" s="403"/>
      <c r="J51" s="170"/>
      <c r="K51" s="471"/>
      <c r="L51" s="473"/>
      <c r="M51" s="460"/>
      <c r="N51" s="49"/>
      <c r="O51" s="49"/>
      <c r="P51" s="49"/>
    </row>
    <row r="52" ht="12.75" customHeight="1">
      <c r="C52" s="95"/>
      <c r="D52" s="469"/>
      <c r="E52" s="95"/>
      <c r="F52" s="460"/>
      <c r="J52" s="95"/>
      <c r="K52" s="469"/>
      <c r="L52" s="95"/>
      <c r="M52" s="460"/>
      <c r="N52" s="49"/>
      <c r="O52" s="49"/>
      <c r="P52" s="49"/>
    </row>
    <row r="53" ht="12.75" customHeight="1">
      <c r="C53" s="112"/>
      <c r="D53" s="216"/>
      <c r="E53" s="112"/>
      <c r="F53" s="466"/>
      <c r="J53" s="112"/>
      <c r="K53" s="216"/>
      <c r="L53" s="112"/>
      <c r="M53" s="466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4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