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300" activeTab="1"/>
  </bookViews>
  <sheets>
    <sheet name="пр.взв" sheetId="1" r:id="rId1"/>
    <sheet name="пр.хода" sheetId="2" r:id="rId2"/>
    <sheet name="круги" sheetId="3" state="hidden" r:id="rId3"/>
    <sheet name="Табло" sheetId="4" state="hidden" r:id="rId4"/>
    <sheet name="за призовые места" sheetId="5" state="hidden" r:id="rId5"/>
    <sheet name="ит.пр" sheetId="6" state="hidden" r:id="rId6"/>
    <sheet name="наградной лист" sheetId="7" state="hidden" r:id="rId7"/>
    <sheet name="Ст Б" sheetId="8" state="hidden" r:id="rId8"/>
    <sheet name="Ст А" sheetId="9" state="hidden" r:id="rId9"/>
  </sheets>
  <definedNames>
    <definedName name="Е4кр">пр.хода!$BT$6:$BT$117</definedName>
    <definedName name="Е5кр">пр.хода!$BZ$6:$BZ$117</definedName>
    <definedName name="Е6кр">пр.хода!$CF$6:$CF$117</definedName>
    <definedName name="ЕстьПустые">пр.хода!$BQ$6:$BQ$117</definedName>
    <definedName name="Н4кр">пр.хода!$BU$6:$BU$117</definedName>
    <definedName name="Н5кр">пр.хода!$CA$6:$CA$117</definedName>
    <definedName name="Н6кр">пр.хода!$CG$6:$CG$117</definedName>
    <definedName name="НетПустых">пр.хода!$BS$6:$BS$23</definedName>
    <definedName name="разряд" localSheetId="0">пр.взв!$K$7:$K$70</definedName>
    <definedName name="разряд">#REF!</definedName>
    <definedName name="субъект" localSheetId="0">пр.взв!$L$7:$L$70</definedName>
    <definedName name="субъект">#REF!</definedName>
  </definedNames>
  <calcPr calcId="152511"/>
</workbook>
</file>

<file path=xl/calcChain.xml><?xml version="1.0" encoding="utf-8"?>
<calcChain xmlns="http://schemas.openxmlformats.org/spreadsheetml/2006/main">
  <c r="E72" i="9" l="1"/>
  <c r="D66" i="9"/>
  <c r="C66" i="9"/>
  <c r="B66" i="9"/>
  <c r="D64" i="9"/>
  <c r="C64" i="9"/>
  <c r="B64" i="9"/>
  <c r="D62" i="9"/>
  <c r="C62" i="9"/>
  <c r="B62" i="9"/>
  <c r="D60" i="9"/>
  <c r="C60" i="9"/>
  <c r="B60" i="9"/>
  <c r="D58" i="9"/>
  <c r="C58" i="9"/>
  <c r="B58" i="9"/>
  <c r="D56" i="9"/>
  <c r="C56" i="9"/>
  <c r="B56" i="9"/>
  <c r="D54" i="9"/>
  <c r="C54" i="9"/>
  <c r="B54" i="9"/>
  <c r="D52" i="9"/>
  <c r="C52" i="9"/>
  <c r="B52" i="9"/>
  <c r="D50" i="9"/>
  <c r="C50" i="9"/>
  <c r="B50" i="9"/>
  <c r="D48" i="9"/>
  <c r="C48" i="9"/>
  <c r="B48" i="9"/>
  <c r="D46" i="9"/>
  <c r="C46" i="9"/>
  <c r="B46" i="9"/>
  <c r="D44" i="9"/>
  <c r="C44" i="9"/>
  <c r="B44" i="9"/>
  <c r="D42" i="9"/>
  <c r="C42" i="9"/>
  <c r="B42" i="9"/>
  <c r="D40" i="9"/>
  <c r="C40" i="9"/>
  <c r="B40" i="9"/>
  <c r="D38" i="9"/>
  <c r="C38" i="9"/>
  <c r="B38" i="9"/>
  <c r="D36" i="9"/>
  <c r="C36" i="9"/>
  <c r="B36" i="9"/>
  <c r="D33" i="9"/>
  <c r="C33" i="9"/>
  <c r="B33" i="9"/>
  <c r="D31" i="9"/>
  <c r="C31" i="9"/>
  <c r="B31" i="9"/>
  <c r="D29" i="9"/>
  <c r="C29" i="9"/>
  <c r="B29" i="9"/>
  <c r="D27" i="9"/>
  <c r="C27" i="9"/>
  <c r="B27" i="9"/>
  <c r="D25" i="9"/>
  <c r="C25" i="9"/>
  <c r="B25" i="9"/>
  <c r="D23" i="9"/>
  <c r="C23" i="9"/>
  <c r="B23" i="9"/>
  <c r="D21" i="9"/>
  <c r="C21" i="9"/>
  <c r="B21" i="9"/>
  <c r="D19" i="9"/>
  <c r="C19" i="9"/>
  <c r="B19" i="9"/>
  <c r="D17" i="9"/>
  <c r="C17" i="9"/>
  <c r="B17" i="9"/>
  <c r="D15" i="9"/>
  <c r="C15" i="9"/>
  <c r="B15" i="9"/>
  <c r="D13" i="9"/>
  <c r="C13" i="9"/>
  <c r="B13" i="9"/>
  <c r="D11" i="9"/>
  <c r="C11" i="9"/>
  <c r="B11" i="9"/>
  <c r="D9" i="9"/>
  <c r="C9" i="9"/>
  <c r="B9" i="9"/>
  <c r="D7" i="9"/>
  <c r="C7" i="9"/>
  <c r="B7" i="9"/>
  <c r="D5" i="9"/>
  <c r="C5" i="9"/>
  <c r="B5" i="9"/>
  <c r="D3" i="9"/>
  <c r="C3" i="9"/>
  <c r="B3" i="9"/>
  <c r="H2" i="9"/>
  <c r="D66" i="8"/>
  <c r="C66" i="8"/>
  <c r="B66" i="8"/>
  <c r="D64" i="8"/>
  <c r="C64" i="8"/>
  <c r="B64" i="8"/>
  <c r="D62" i="8"/>
  <c r="C62" i="8"/>
  <c r="B62" i="8"/>
  <c r="D60" i="8"/>
  <c r="C60" i="8"/>
  <c r="B60" i="8"/>
  <c r="D58" i="8"/>
  <c r="C58" i="8"/>
  <c r="B58" i="8"/>
  <c r="D56" i="8"/>
  <c r="C56" i="8"/>
  <c r="B56" i="8"/>
  <c r="D54" i="8"/>
  <c r="C54" i="8"/>
  <c r="B54" i="8"/>
  <c r="D52" i="8"/>
  <c r="C52" i="8"/>
  <c r="B52" i="8"/>
  <c r="D50" i="8"/>
  <c r="C50" i="8"/>
  <c r="B50" i="8"/>
  <c r="D48" i="8"/>
  <c r="C48" i="8"/>
  <c r="B48" i="8"/>
  <c r="D46" i="8"/>
  <c r="C46" i="8"/>
  <c r="B46" i="8"/>
  <c r="D44" i="8"/>
  <c r="C44" i="8"/>
  <c r="B44" i="8"/>
  <c r="D42" i="8"/>
  <c r="C42" i="8"/>
  <c r="B42" i="8"/>
  <c r="D40" i="8"/>
  <c r="C40" i="8"/>
  <c r="B40" i="8"/>
  <c r="D38" i="8"/>
  <c r="C38" i="8"/>
  <c r="B38" i="8"/>
  <c r="D36" i="8"/>
  <c r="C36" i="8"/>
  <c r="B36" i="8"/>
  <c r="D33" i="8"/>
  <c r="C33" i="8"/>
  <c r="B33" i="8"/>
  <c r="D31" i="8"/>
  <c r="C31" i="8"/>
  <c r="B31" i="8"/>
  <c r="D29" i="8"/>
  <c r="C29" i="8"/>
  <c r="B29" i="8"/>
  <c r="D27" i="8"/>
  <c r="C27" i="8"/>
  <c r="B27" i="8"/>
  <c r="D25" i="8"/>
  <c r="C25" i="8"/>
  <c r="B25" i="8"/>
  <c r="D23" i="8"/>
  <c r="C23" i="8"/>
  <c r="B23" i="8"/>
  <c r="D21" i="8"/>
  <c r="C21" i="8"/>
  <c r="B21" i="8"/>
  <c r="D19" i="8"/>
  <c r="C19" i="8"/>
  <c r="B19" i="8"/>
  <c r="D17" i="8"/>
  <c r="C17" i="8"/>
  <c r="B17" i="8"/>
  <c r="D15" i="8"/>
  <c r="C15" i="8"/>
  <c r="B15" i="8"/>
  <c r="D13" i="8"/>
  <c r="C13" i="8"/>
  <c r="B13" i="8"/>
  <c r="D11" i="8"/>
  <c r="C11" i="8"/>
  <c r="B11" i="8"/>
  <c r="D9" i="8"/>
  <c r="C9" i="8"/>
  <c r="B9" i="8"/>
  <c r="D7" i="8"/>
  <c r="C7" i="8"/>
  <c r="B7" i="8"/>
  <c r="D5" i="8"/>
  <c r="C5" i="8"/>
  <c r="B5" i="8"/>
  <c r="D3" i="8"/>
  <c r="C3" i="8"/>
  <c r="B3" i="8"/>
  <c r="H2" i="8"/>
  <c r="E70" i="8" s="1"/>
  <c r="A28" i="7"/>
  <c r="E23" i="7"/>
  <c r="B23" i="7"/>
  <c r="H21" i="7"/>
  <c r="B21" i="7"/>
  <c r="E18" i="7"/>
  <c r="B18" i="7"/>
  <c r="H16" i="7"/>
  <c r="B16" i="7"/>
  <c r="E13" i="7"/>
  <c r="B13" i="7"/>
  <c r="H11" i="7"/>
  <c r="B11" i="7"/>
  <c r="E8" i="7"/>
  <c r="B8" i="7"/>
  <c r="H6" i="7"/>
  <c r="B6" i="7"/>
  <c r="A2" i="7"/>
  <c r="A17" i="6"/>
  <c r="A16" i="6"/>
  <c r="A15" i="6"/>
  <c r="T12" i="6"/>
  <c r="H9" i="6"/>
  <c r="B9" i="6"/>
  <c r="D8" i="6"/>
  <c r="C8" i="6"/>
  <c r="B8" i="6"/>
  <c r="H6" i="6"/>
  <c r="G6" i="6"/>
  <c r="C6" i="6"/>
  <c r="B6" i="6"/>
  <c r="F30" i="5"/>
  <c r="E30" i="5"/>
  <c r="D30" i="5"/>
  <c r="C30" i="5"/>
  <c r="B30" i="5"/>
  <c r="B29" i="5"/>
  <c r="F17" i="5"/>
  <c r="E17" i="5"/>
  <c r="D17" i="5"/>
  <c r="C17" i="5"/>
  <c r="B17" i="5"/>
  <c r="D14" i="5"/>
  <c r="G13" i="5"/>
  <c r="F8" i="5"/>
  <c r="E8" i="5"/>
  <c r="D8" i="5"/>
  <c r="C8" i="5"/>
  <c r="B8" i="5"/>
  <c r="C7" i="5"/>
  <c r="B7" i="5"/>
  <c r="F7" i="5" s="1"/>
  <c r="D4" i="5"/>
  <c r="O110" i="4"/>
  <c r="M110" i="4"/>
  <c r="Q110" i="4" s="1"/>
  <c r="F110" i="4"/>
  <c r="B110" i="4"/>
  <c r="Q109" i="4"/>
  <c r="O109" i="4"/>
  <c r="M109" i="4"/>
  <c r="N109" i="4" s="1"/>
  <c r="D109" i="4"/>
  <c r="B109" i="4"/>
  <c r="O108" i="4"/>
  <c r="D108" i="4"/>
  <c r="O106" i="4"/>
  <c r="M106" i="4"/>
  <c r="Q106" i="4" s="1"/>
  <c r="F106" i="4"/>
  <c r="B106" i="4"/>
  <c r="O105" i="4"/>
  <c r="D105" i="4"/>
  <c r="Q103" i="4"/>
  <c r="O103" i="4"/>
  <c r="N103" i="4"/>
  <c r="M103" i="4"/>
  <c r="P103" i="4" s="1"/>
  <c r="F103" i="4"/>
  <c r="E103" i="4"/>
  <c r="C103" i="4"/>
  <c r="B103" i="4"/>
  <c r="D103" i="4" s="1"/>
  <c r="P102" i="4"/>
  <c r="M102" i="4"/>
  <c r="Q102" i="4" s="1"/>
  <c r="E102" i="4"/>
  <c r="B102" i="4"/>
  <c r="D102" i="4" s="1"/>
  <c r="O101" i="4"/>
  <c r="D101" i="4"/>
  <c r="Q99" i="4"/>
  <c r="O99" i="4"/>
  <c r="M99" i="4"/>
  <c r="N99" i="4" s="1"/>
  <c r="F99" i="4"/>
  <c r="E99" i="4"/>
  <c r="D99" i="4"/>
  <c r="C99" i="4"/>
  <c r="B99" i="4"/>
  <c r="Q98" i="4"/>
  <c r="O98" i="4"/>
  <c r="N98" i="4"/>
  <c r="M98" i="4"/>
  <c r="P98" i="4" s="1"/>
  <c r="F98" i="4"/>
  <c r="E98" i="4"/>
  <c r="C98" i="4"/>
  <c r="B98" i="4"/>
  <c r="D98" i="4" s="1"/>
  <c r="M95" i="4"/>
  <c r="D95" i="4"/>
  <c r="B95" i="4"/>
  <c r="F95" i="4" s="1"/>
  <c r="Q93" i="4"/>
  <c r="O93" i="4"/>
  <c r="N93" i="4"/>
  <c r="M93" i="4"/>
  <c r="P93" i="4" s="1"/>
  <c r="F93" i="4"/>
  <c r="E93" i="4"/>
  <c r="C93" i="4"/>
  <c r="B93" i="4"/>
  <c r="D93" i="4" s="1"/>
  <c r="M90" i="4"/>
  <c r="D90" i="4"/>
  <c r="B90" i="4"/>
  <c r="F90" i="4" s="1"/>
  <c r="Q88" i="4"/>
  <c r="O88" i="4"/>
  <c r="N88" i="4"/>
  <c r="M88" i="4"/>
  <c r="P88" i="4" s="1"/>
  <c r="F88" i="4"/>
  <c r="E88" i="4"/>
  <c r="C88" i="4"/>
  <c r="B88" i="4"/>
  <c r="D88" i="4" s="1"/>
  <c r="R80" i="4"/>
  <c r="G80" i="4"/>
  <c r="M78" i="4"/>
  <c r="D78" i="4"/>
  <c r="B78" i="4"/>
  <c r="F78" i="4" s="1"/>
  <c r="Q77" i="4"/>
  <c r="O77" i="4"/>
  <c r="M77" i="4"/>
  <c r="N77" i="4" s="1"/>
  <c r="F77" i="4"/>
  <c r="E77" i="4"/>
  <c r="D77" i="4"/>
  <c r="C77" i="4"/>
  <c r="B77" i="4"/>
  <c r="R74" i="4"/>
  <c r="G74" i="4"/>
  <c r="P73" i="4"/>
  <c r="M73" i="4"/>
  <c r="Q73" i="4" s="1"/>
  <c r="E73" i="4"/>
  <c r="B73" i="4"/>
  <c r="D73" i="4" s="1"/>
  <c r="M72" i="4"/>
  <c r="D72" i="4"/>
  <c r="B72" i="4"/>
  <c r="F72" i="4" s="1"/>
  <c r="Q71" i="4"/>
  <c r="O71" i="4"/>
  <c r="M71" i="4"/>
  <c r="N71" i="4" s="1"/>
  <c r="F71" i="4"/>
  <c r="E71" i="4"/>
  <c r="D71" i="4"/>
  <c r="C71" i="4"/>
  <c r="B71" i="4"/>
  <c r="Q70" i="4"/>
  <c r="O70" i="4"/>
  <c r="N70" i="4"/>
  <c r="M70" i="4"/>
  <c r="P70" i="4" s="1"/>
  <c r="F70" i="4"/>
  <c r="E70" i="4"/>
  <c r="C70" i="4"/>
  <c r="B70" i="4"/>
  <c r="D70" i="4" s="1"/>
  <c r="R67" i="4"/>
  <c r="G67" i="4"/>
  <c r="M66" i="4"/>
  <c r="D66" i="4"/>
  <c r="B66" i="4"/>
  <c r="F66" i="4" s="1"/>
  <c r="Q65" i="4"/>
  <c r="O65" i="4"/>
  <c r="M65" i="4"/>
  <c r="N65" i="4" s="1"/>
  <c r="F65" i="4"/>
  <c r="E65" i="4"/>
  <c r="D65" i="4"/>
  <c r="C65" i="4"/>
  <c r="B65" i="4"/>
  <c r="Q64" i="4"/>
  <c r="O64" i="4"/>
  <c r="N64" i="4"/>
  <c r="M64" i="4"/>
  <c r="P64" i="4" s="1"/>
  <c r="F64" i="4"/>
  <c r="E64" i="4"/>
  <c r="C64" i="4"/>
  <c r="B64" i="4"/>
  <c r="D64" i="4" s="1"/>
  <c r="P63" i="4"/>
  <c r="M63" i="4"/>
  <c r="Q63" i="4" s="1"/>
  <c r="B63" i="4"/>
  <c r="M62" i="4"/>
  <c r="D62" i="4"/>
  <c r="B62" i="4"/>
  <c r="F62" i="4" s="1"/>
  <c r="Q61" i="4"/>
  <c r="O61" i="4"/>
  <c r="M61" i="4"/>
  <c r="N61" i="4" s="1"/>
  <c r="F61" i="4"/>
  <c r="E61" i="4"/>
  <c r="D61" i="4"/>
  <c r="C61" i="4"/>
  <c r="B61" i="4"/>
  <c r="Q60" i="4"/>
  <c r="O60" i="4"/>
  <c r="N60" i="4"/>
  <c r="M60" i="4"/>
  <c r="P60" i="4" s="1"/>
  <c r="F60" i="4"/>
  <c r="E60" i="4"/>
  <c r="C60" i="4"/>
  <c r="B60" i="4"/>
  <c r="D60" i="4" s="1"/>
  <c r="P59" i="4"/>
  <c r="M59" i="4"/>
  <c r="Q59" i="4" s="1"/>
  <c r="E59" i="4"/>
  <c r="B59" i="4"/>
  <c r="R56" i="4"/>
  <c r="G56" i="4"/>
  <c r="Q55" i="4"/>
  <c r="O55" i="4"/>
  <c r="M55" i="4"/>
  <c r="N55" i="4" s="1"/>
  <c r="F55" i="4"/>
  <c r="E55" i="4"/>
  <c r="D55" i="4"/>
  <c r="C55" i="4"/>
  <c r="B55" i="4"/>
  <c r="Q54" i="4"/>
  <c r="O54" i="4"/>
  <c r="N54" i="4"/>
  <c r="M54" i="4"/>
  <c r="P54" i="4" s="1"/>
  <c r="F54" i="4"/>
  <c r="E54" i="4"/>
  <c r="C54" i="4"/>
  <c r="B54" i="4"/>
  <c r="D54" i="4" s="1"/>
  <c r="P53" i="4"/>
  <c r="M53" i="4"/>
  <c r="Q53" i="4" s="1"/>
  <c r="E53" i="4"/>
  <c r="B53" i="4"/>
  <c r="M52" i="4"/>
  <c r="D52" i="4"/>
  <c r="B52" i="4"/>
  <c r="F52" i="4" s="1"/>
  <c r="Q51" i="4"/>
  <c r="O51" i="4"/>
  <c r="M51" i="4"/>
  <c r="N51" i="4" s="1"/>
  <c r="F51" i="4"/>
  <c r="E51" i="4"/>
  <c r="D51" i="4"/>
  <c r="C51" i="4"/>
  <c r="B51" i="4"/>
  <c r="Q50" i="4"/>
  <c r="O50" i="4"/>
  <c r="N50" i="4"/>
  <c r="M50" i="4"/>
  <c r="P50" i="4" s="1"/>
  <c r="F50" i="4"/>
  <c r="E50" i="4"/>
  <c r="C50" i="4"/>
  <c r="B50" i="4"/>
  <c r="D50" i="4" s="1"/>
  <c r="P49" i="4"/>
  <c r="M49" i="4"/>
  <c r="Q49" i="4" s="1"/>
  <c r="B49" i="4"/>
  <c r="M48" i="4"/>
  <c r="D48" i="4"/>
  <c r="B48" i="4"/>
  <c r="F48" i="4" s="1"/>
  <c r="Q47" i="4"/>
  <c r="O47" i="4"/>
  <c r="M47" i="4"/>
  <c r="N47" i="4" s="1"/>
  <c r="F47" i="4"/>
  <c r="E47" i="4"/>
  <c r="D47" i="4"/>
  <c r="C47" i="4"/>
  <c r="B47" i="4"/>
  <c r="Q46" i="4"/>
  <c r="O46" i="4"/>
  <c r="N46" i="4"/>
  <c r="M46" i="4"/>
  <c r="P46" i="4" s="1"/>
  <c r="F46" i="4"/>
  <c r="E46" i="4"/>
  <c r="C46" i="4"/>
  <c r="B46" i="4"/>
  <c r="D46" i="4" s="1"/>
  <c r="P45" i="4"/>
  <c r="M45" i="4"/>
  <c r="Q45" i="4" s="1"/>
  <c r="E45" i="4"/>
  <c r="B45" i="4"/>
  <c r="M44" i="4"/>
  <c r="D44" i="4"/>
  <c r="B44" i="4"/>
  <c r="F44" i="4" s="1"/>
  <c r="Q43" i="4"/>
  <c r="O43" i="4"/>
  <c r="M43" i="4"/>
  <c r="N43" i="4" s="1"/>
  <c r="F43" i="4"/>
  <c r="E43" i="4"/>
  <c r="D43" i="4"/>
  <c r="C43" i="4"/>
  <c r="B43" i="4"/>
  <c r="Q42" i="4"/>
  <c r="O42" i="4"/>
  <c r="N42" i="4"/>
  <c r="M42" i="4"/>
  <c r="P42" i="4" s="1"/>
  <c r="F42" i="4"/>
  <c r="E42" i="4"/>
  <c r="C42" i="4"/>
  <c r="B42" i="4"/>
  <c r="D42" i="4" s="1"/>
  <c r="P41" i="4"/>
  <c r="M41" i="4"/>
  <c r="Q41" i="4" s="1"/>
  <c r="B41" i="4"/>
  <c r="M40" i="4"/>
  <c r="D40" i="4"/>
  <c r="B40" i="4"/>
  <c r="F40" i="4" s="1"/>
  <c r="O37" i="4"/>
  <c r="M37" i="4"/>
  <c r="R36" i="4"/>
  <c r="G36" i="4"/>
  <c r="Q35" i="4"/>
  <c r="P35" i="4"/>
  <c r="O35" i="4"/>
  <c r="N35" i="4"/>
  <c r="F35" i="4"/>
  <c r="E35" i="4"/>
  <c r="D35" i="4"/>
  <c r="C35" i="4"/>
  <c r="Q34" i="4"/>
  <c r="P34" i="4"/>
  <c r="O34" i="4"/>
  <c r="N34" i="4"/>
  <c r="F34" i="4"/>
  <c r="E34" i="4"/>
  <c r="D34" i="4"/>
  <c r="C34" i="4"/>
  <c r="Q33" i="4"/>
  <c r="P33" i="4"/>
  <c r="O33" i="4"/>
  <c r="N33" i="4"/>
  <c r="F33" i="4"/>
  <c r="E33" i="4"/>
  <c r="D33" i="4"/>
  <c r="C33" i="4"/>
  <c r="Q32" i="4"/>
  <c r="P32" i="4"/>
  <c r="O32" i="4"/>
  <c r="N32" i="4"/>
  <c r="F32" i="4"/>
  <c r="E32" i="4"/>
  <c r="D32" i="4"/>
  <c r="C32" i="4"/>
  <c r="Q31" i="4"/>
  <c r="P31" i="4"/>
  <c r="O31" i="4"/>
  <c r="N31" i="4"/>
  <c r="F31" i="4"/>
  <c r="E31" i="4"/>
  <c r="D31" i="4"/>
  <c r="C31" i="4"/>
  <c r="Q30" i="4"/>
  <c r="P30" i="4"/>
  <c r="O30" i="4"/>
  <c r="N30" i="4"/>
  <c r="F30" i="4"/>
  <c r="E30" i="4"/>
  <c r="D30" i="4"/>
  <c r="C30" i="4"/>
  <c r="Q29" i="4"/>
  <c r="P29" i="4"/>
  <c r="O29" i="4"/>
  <c r="N29" i="4"/>
  <c r="F29" i="4"/>
  <c r="E29" i="4"/>
  <c r="D29" i="4"/>
  <c r="C29" i="4"/>
  <c r="Q28" i="4"/>
  <c r="P28" i="4"/>
  <c r="O28" i="4"/>
  <c r="N28" i="4"/>
  <c r="F28" i="4"/>
  <c r="E28" i="4"/>
  <c r="D28" i="4"/>
  <c r="C28" i="4"/>
  <c r="Q27" i="4"/>
  <c r="P27" i="4"/>
  <c r="O27" i="4"/>
  <c r="N27" i="4"/>
  <c r="F27" i="4"/>
  <c r="E27" i="4"/>
  <c r="D27" i="4"/>
  <c r="C27" i="4"/>
  <c r="Q26" i="4"/>
  <c r="P26" i="4"/>
  <c r="O26" i="4"/>
  <c r="N26" i="4"/>
  <c r="F26" i="4"/>
  <c r="E26" i="4"/>
  <c r="D26" i="4"/>
  <c r="C26" i="4"/>
  <c r="Q25" i="4"/>
  <c r="P25" i="4"/>
  <c r="O25" i="4"/>
  <c r="N25" i="4"/>
  <c r="F25" i="4"/>
  <c r="E25" i="4"/>
  <c r="D25" i="4"/>
  <c r="C25" i="4"/>
  <c r="Q24" i="4"/>
  <c r="P24" i="4"/>
  <c r="O24" i="4"/>
  <c r="N24" i="4"/>
  <c r="F24" i="4"/>
  <c r="E24" i="4"/>
  <c r="D24" i="4"/>
  <c r="C24" i="4"/>
  <c r="Q23" i="4"/>
  <c r="P23" i="4"/>
  <c r="O23" i="4"/>
  <c r="N23" i="4"/>
  <c r="F23" i="4"/>
  <c r="E23" i="4"/>
  <c r="D23" i="4"/>
  <c r="C23" i="4"/>
  <c r="Q22" i="4"/>
  <c r="P22" i="4"/>
  <c r="O22" i="4"/>
  <c r="N22" i="4"/>
  <c r="F22" i="4"/>
  <c r="E22" i="4"/>
  <c r="D22" i="4"/>
  <c r="C22" i="4"/>
  <c r="Q21" i="4"/>
  <c r="P21" i="4"/>
  <c r="O21" i="4"/>
  <c r="N21" i="4"/>
  <c r="F21" i="4"/>
  <c r="E21" i="4"/>
  <c r="D21" i="4"/>
  <c r="C21" i="4"/>
  <c r="Q20" i="4"/>
  <c r="P20" i="4"/>
  <c r="O20" i="4"/>
  <c r="N20" i="4"/>
  <c r="F20" i="4"/>
  <c r="E20" i="4"/>
  <c r="D20" i="4"/>
  <c r="C20" i="4"/>
  <c r="Q19" i="4"/>
  <c r="P19" i="4"/>
  <c r="O19" i="4"/>
  <c r="N19" i="4"/>
  <c r="F19" i="4"/>
  <c r="E19" i="4"/>
  <c r="D19" i="4"/>
  <c r="C19" i="4"/>
  <c r="Q18" i="4"/>
  <c r="P18" i="4"/>
  <c r="O18" i="4"/>
  <c r="N18" i="4"/>
  <c r="F18" i="4"/>
  <c r="E18" i="4"/>
  <c r="D18" i="4"/>
  <c r="C18" i="4"/>
  <c r="Q17" i="4"/>
  <c r="P17" i="4"/>
  <c r="O17" i="4"/>
  <c r="N17" i="4"/>
  <c r="F17" i="4"/>
  <c r="E17" i="4"/>
  <c r="D17" i="4"/>
  <c r="C17" i="4"/>
  <c r="Q16" i="4"/>
  <c r="P16" i="4"/>
  <c r="O16" i="4"/>
  <c r="N16" i="4"/>
  <c r="F16" i="4"/>
  <c r="E16" i="4"/>
  <c r="D16" i="4"/>
  <c r="C16" i="4"/>
  <c r="Q15" i="4"/>
  <c r="P15" i="4"/>
  <c r="O15" i="4"/>
  <c r="N15" i="4"/>
  <c r="F15" i="4"/>
  <c r="E15" i="4"/>
  <c r="D15" i="4"/>
  <c r="C15" i="4"/>
  <c r="Q14" i="4"/>
  <c r="P14" i="4"/>
  <c r="O14" i="4"/>
  <c r="N14" i="4"/>
  <c r="F14" i="4"/>
  <c r="E14" i="4"/>
  <c r="D14" i="4"/>
  <c r="C14" i="4"/>
  <c r="Q13" i="4"/>
  <c r="P13" i="4"/>
  <c r="O13" i="4"/>
  <c r="N13" i="4"/>
  <c r="F13" i="4"/>
  <c r="E13" i="4"/>
  <c r="D13" i="4"/>
  <c r="C13" i="4"/>
  <c r="Q12" i="4"/>
  <c r="P12" i="4"/>
  <c r="O12" i="4"/>
  <c r="N12" i="4"/>
  <c r="F12" i="4"/>
  <c r="E12" i="4"/>
  <c r="D12" i="4"/>
  <c r="C12" i="4"/>
  <c r="Q11" i="4"/>
  <c r="P11" i="4"/>
  <c r="O11" i="4"/>
  <c r="N11" i="4"/>
  <c r="F11" i="4"/>
  <c r="E11" i="4"/>
  <c r="D11" i="4"/>
  <c r="C11" i="4"/>
  <c r="Q10" i="4"/>
  <c r="P10" i="4"/>
  <c r="O10" i="4"/>
  <c r="N10" i="4"/>
  <c r="F10" i="4"/>
  <c r="E10" i="4"/>
  <c r="D10" i="4"/>
  <c r="C10" i="4"/>
  <c r="Q9" i="4"/>
  <c r="P9" i="4"/>
  <c r="O9" i="4"/>
  <c r="N9" i="4"/>
  <c r="F9" i="4"/>
  <c r="E9" i="4"/>
  <c r="D9" i="4"/>
  <c r="C9" i="4"/>
  <c r="Q8" i="4"/>
  <c r="P8" i="4"/>
  <c r="O8" i="4"/>
  <c r="N8" i="4"/>
  <c r="F8" i="4"/>
  <c r="E8" i="4"/>
  <c r="D8" i="4"/>
  <c r="C8" i="4"/>
  <c r="Q7" i="4"/>
  <c r="P7" i="4"/>
  <c r="O7" i="4"/>
  <c r="N7" i="4"/>
  <c r="F7" i="4"/>
  <c r="E7" i="4"/>
  <c r="D7" i="4"/>
  <c r="C7" i="4"/>
  <c r="Q6" i="4"/>
  <c r="P6" i="4"/>
  <c r="O6" i="4"/>
  <c r="N6" i="4"/>
  <c r="F6" i="4"/>
  <c r="E6" i="4"/>
  <c r="D6" i="4"/>
  <c r="C6" i="4"/>
  <c r="Q5" i="4"/>
  <c r="P5" i="4"/>
  <c r="O5" i="4"/>
  <c r="N5" i="4"/>
  <c r="F5" i="4"/>
  <c r="E5" i="4"/>
  <c r="D5" i="4"/>
  <c r="C5" i="4"/>
  <c r="Q4" i="4"/>
  <c r="P4" i="4"/>
  <c r="O4" i="4"/>
  <c r="N4" i="4"/>
  <c r="F4" i="4"/>
  <c r="E4" i="4"/>
  <c r="D4" i="4"/>
  <c r="C4" i="4"/>
  <c r="O2" i="4"/>
  <c r="M2" i="4"/>
  <c r="M106" i="3"/>
  <c r="L106" i="3"/>
  <c r="F106" i="3"/>
  <c r="E106" i="3"/>
  <c r="D106" i="3"/>
  <c r="C106" i="3"/>
  <c r="B106" i="3"/>
  <c r="O105" i="3"/>
  <c r="N105" i="3"/>
  <c r="L105" i="3"/>
  <c r="M105" i="3" s="1"/>
  <c r="F105" i="3"/>
  <c r="E105" i="3"/>
  <c r="C105" i="3"/>
  <c r="B105" i="3"/>
  <c r="D105" i="3" s="1"/>
  <c r="O103" i="3"/>
  <c r="L103" i="3"/>
  <c r="P103" i="3" s="1"/>
  <c r="L102" i="3"/>
  <c r="C102" i="3"/>
  <c r="B102" i="3"/>
  <c r="O100" i="3"/>
  <c r="N100" i="3"/>
  <c r="L100" i="3"/>
  <c r="P100" i="3" s="1"/>
  <c r="E100" i="3"/>
  <c r="C100" i="3"/>
  <c r="B100" i="3"/>
  <c r="D100" i="3" s="1"/>
  <c r="P97" i="3"/>
  <c r="O97" i="3"/>
  <c r="N97" i="3"/>
  <c r="L97" i="3"/>
  <c r="M97" i="3" s="1"/>
  <c r="E97" i="3"/>
  <c r="B97" i="3"/>
  <c r="F97" i="3" s="1"/>
  <c r="L96" i="3"/>
  <c r="M95" i="3"/>
  <c r="L95" i="3"/>
  <c r="E95" i="3"/>
  <c r="C95" i="3"/>
  <c r="B95" i="3"/>
  <c r="D95" i="3" s="1"/>
  <c r="L84" i="3"/>
  <c r="F84" i="3"/>
  <c r="E84" i="3"/>
  <c r="D84" i="3"/>
  <c r="C84" i="3"/>
  <c r="B84" i="3"/>
  <c r="P83" i="3"/>
  <c r="N83" i="3"/>
  <c r="M83" i="3"/>
  <c r="L83" i="3"/>
  <c r="O83" i="3" s="1"/>
  <c r="F83" i="3"/>
  <c r="E83" i="3"/>
  <c r="B83" i="3"/>
  <c r="D83" i="3" s="1"/>
  <c r="L78" i="3"/>
  <c r="C78" i="3"/>
  <c r="B78" i="3"/>
  <c r="N77" i="3"/>
  <c r="M77" i="3"/>
  <c r="L77" i="3"/>
  <c r="O77" i="3" s="1"/>
  <c r="F77" i="3"/>
  <c r="E77" i="3"/>
  <c r="D77" i="3"/>
  <c r="C77" i="3"/>
  <c r="B77" i="3"/>
  <c r="P76" i="3"/>
  <c r="O76" i="3"/>
  <c r="N76" i="3"/>
  <c r="M76" i="3"/>
  <c r="L76" i="3"/>
  <c r="F76" i="3"/>
  <c r="E76" i="3"/>
  <c r="B76" i="3"/>
  <c r="D76" i="3" s="1"/>
  <c r="L75" i="3"/>
  <c r="F75" i="3"/>
  <c r="D75" i="3"/>
  <c r="C75" i="3"/>
  <c r="B75" i="3"/>
  <c r="E75" i="3" s="1"/>
  <c r="O70" i="3"/>
  <c r="N70" i="3"/>
  <c r="L70" i="3"/>
  <c r="P70" i="3" s="1"/>
  <c r="E70" i="3"/>
  <c r="D70" i="3"/>
  <c r="B70" i="3"/>
  <c r="C70" i="3" s="1"/>
  <c r="P69" i="3"/>
  <c r="L69" i="3"/>
  <c r="F69" i="3"/>
  <c r="D69" i="3"/>
  <c r="C69" i="3"/>
  <c r="B69" i="3"/>
  <c r="E69" i="3" s="1"/>
  <c r="P68" i="3"/>
  <c r="N68" i="3"/>
  <c r="M68" i="3"/>
  <c r="L68" i="3"/>
  <c r="O68" i="3" s="1"/>
  <c r="F68" i="3"/>
  <c r="E68" i="3"/>
  <c r="D68" i="3"/>
  <c r="C68" i="3"/>
  <c r="B68" i="3"/>
  <c r="P67" i="3"/>
  <c r="O67" i="3"/>
  <c r="L67" i="3"/>
  <c r="B67" i="3"/>
  <c r="O66" i="3"/>
  <c r="N66" i="3"/>
  <c r="L66" i="3"/>
  <c r="P66" i="3" s="1"/>
  <c r="E66" i="3"/>
  <c r="D66" i="3"/>
  <c r="B66" i="3"/>
  <c r="C66" i="3" s="1"/>
  <c r="L65" i="3"/>
  <c r="F65" i="3"/>
  <c r="D65" i="3"/>
  <c r="C65" i="3"/>
  <c r="B65" i="3"/>
  <c r="E65" i="3" s="1"/>
  <c r="P64" i="3"/>
  <c r="N64" i="3"/>
  <c r="M64" i="3"/>
  <c r="L64" i="3"/>
  <c r="O64" i="3" s="1"/>
  <c r="F64" i="3"/>
  <c r="E64" i="3"/>
  <c r="D64" i="3"/>
  <c r="C64" i="3"/>
  <c r="B64" i="3"/>
  <c r="L63" i="3"/>
  <c r="C63" i="3"/>
  <c r="B63" i="3"/>
  <c r="P58" i="3"/>
  <c r="N58" i="3"/>
  <c r="M58" i="3"/>
  <c r="L58" i="3"/>
  <c r="O58" i="3" s="1"/>
  <c r="F58" i="3"/>
  <c r="E58" i="3"/>
  <c r="D58" i="3"/>
  <c r="C58" i="3"/>
  <c r="B58" i="3"/>
  <c r="P57" i="3"/>
  <c r="O57" i="3"/>
  <c r="L57" i="3"/>
  <c r="B57" i="3"/>
  <c r="O56" i="3"/>
  <c r="N56" i="3"/>
  <c r="L56" i="3"/>
  <c r="P56" i="3" s="1"/>
  <c r="E56" i="3"/>
  <c r="D56" i="3"/>
  <c r="B56" i="3"/>
  <c r="C56" i="3" s="1"/>
  <c r="L55" i="3"/>
  <c r="F55" i="3"/>
  <c r="D55" i="3"/>
  <c r="C55" i="3"/>
  <c r="B55" i="3"/>
  <c r="E55" i="3" s="1"/>
  <c r="P54" i="3"/>
  <c r="N54" i="3"/>
  <c r="M54" i="3"/>
  <c r="L54" i="3"/>
  <c r="O54" i="3" s="1"/>
  <c r="F54" i="3"/>
  <c r="E54" i="3"/>
  <c r="D54" i="3"/>
  <c r="C54" i="3"/>
  <c r="B54" i="3"/>
  <c r="P53" i="3"/>
  <c r="O53" i="3"/>
  <c r="M53" i="3"/>
  <c r="L53" i="3"/>
  <c r="N53" i="3" s="1"/>
  <c r="B53" i="3"/>
  <c r="O52" i="3"/>
  <c r="N52" i="3"/>
  <c r="L52" i="3"/>
  <c r="P52" i="3" s="1"/>
  <c r="E52" i="3"/>
  <c r="D52" i="3"/>
  <c r="B52" i="3"/>
  <c r="L51" i="3"/>
  <c r="F51" i="3"/>
  <c r="D51" i="3"/>
  <c r="C51" i="3"/>
  <c r="B51" i="3"/>
  <c r="E51" i="3" s="1"/>
  <c r="P50" i="3"/>
  <c r="N50" i="3"/>
  <c r="M50" i="3"/>
  <c r="L50" i="3"/>
  <c r="O50" i="3" s="1"/>
  <c r="F50" i="3"/>
  <c r="E50" i="3"/>
  <c r="D50" i="3"/>
  <c r="C50" i="3"/>
  <c r="B50" i="3"/>
  <c r="M49" i="3"/>
  <c r="L49" i="3"/>
  <c r="N49" i="3" s="1"/>
  <c r="C49" i="3"/>
  <c r="B49" i="3"/>
  <c r="O48" i="3"/>
  <c r="N48" i="3"/>
  <c r="L48" i="3"/>
  <c r="P48" i="3" s="1"/>
  <c r="D48" i="3"/>
  <c r="B48" i="3"/>
  <c r="E48" i="3" s="1"/>
  <c r="P47" i="3"/>
  <c r="L47" i="3"/>
  <c r="F47" i="3"/>
  <c r="D47" i="3"/>
  <c r="C47" i="3"/>
  <c r="B47" i="3"/>
  <c r="E47" i="3" s="1"/>
  <c r="P46" i="3"/>
  <c r="N46" i="3"/>
  <c r="M46" i="3"/>
  <c r="L46" i="3"/>
  <c r="O46" i="3" s="1"/>
  <c r="F46" i="3"/>
  <c r="E46" i="3"/>
  <c r="D46" i="3"/>
  <c r="C46" i="3"/>
  <c r="B46" i="3"/>
  <c r="P45" i="3"/>
  <c r="O45" i="3"/>
  <c r="L45" i="3"/>
  <c r="N45" i="3" s="1"/>
  <c r="C45" i="3"/>
  <c r="B45" i="3"/>
  <c r="O44" i="3"/>
  <c r="N44" i="3"/>
  <c r="L44" i="3"/>
  <c r="P44" i="3" s="1"/>
  <c r="E44" i="3"/>
  <c r="B44" i="3"/>
  <c r="P43" i="3"/>
  <c r="L43" i="3"/>
  <c r="F43" i="3"/>
  <c r="D43" i="3"/>
  <c r="C43" i="3"/>
  <c r="B43" i="3"/>
  <c r="E43" i="3" s="1"/>
  <c r="B39" i="3"/>
  <c r="B59" i="3" s="1"/>
  <c r="B71" i="3" s="1"/>
  <c r="B85" i="3" s="1"/>
  <c r="P38" i="3"/>
  <c r="O38" i="3"/>
  <c r="N38" i="3"/>
  <c r="M38" i="3"/>
  <c r="F38" i="3"/>
  <c r="E38" i="3"/>
  <c r="D38" i="3"/>
  <c r="C38" i="3"/>
  <c r="P37" i="3"/>
  <c r="O37" i="3"/>
  <c r="N37" i="3"/>
  <c r="M37" i="3"/>
  <c r="F37" i="3"/>
  <c r="E37" i="3"/>
  <c r="D37" i="3"/>
  <c r="C37" i="3"/>
  <c r="P36" i="3"/>
  <c r="O36" i="3"/>
  <c r="N36" i="3"/>
  <c r="M36" i="3"/>
  <c r="F36" i="3"/>
  <c r="E36" i="3"/>
  <c r="D36" i="3"/>
  <c r="C36" i="3"/>
  <c r="P35" i="3"/>
  <c r="O35" i="3"/>
  <c r="N35" i="3"/>
  <c r="M35" i="3"/>
  <c r="F35" i="3"/>
  <c r="E35" i="3"/>
  <c r="D35" i="3"/>
  <c r="C35" i="3"/>
  <c r="P34" i="3"/>
  <c r="O34" i="3"/>
  <c r="N34" i="3"/>
  <c r="M34" i="3"/>
  <c r="F34" i="3"/>
  <c r="E34" i="3"/>
  <c r="D34" i="3"/>
  <c r="C34" i="3"/>
  <c r="P33" i="3"/>
  <c r="O33" i="3"/>
  <c r="N33" i="3"/>
  <c r="M33" i="3"/>
  <c r="F33" i="3"/>
  <c r="E33" i="3"/>
  <c r="D33" i="3"/>
  <c r="C33" i="3"/>
  <c r="P32" i="3"/>
  <c r="O32" i="3"/>
  <c r="N32" i="3"/>
  <c r="M32" i="3"/>
  <c r="F32" i="3"/>
  <c r="E32" i="3"/>
  <c r="D32" i="3"/>
  <c r="C32" i="3"/>
  <c r="P31" i="3"/>
  <c r="O31" i="3"/>
  <c r="N31" i="3"/>
  <c r="M31" i="3"/>
  <c r="F31" i="3"/>
  <c r="E31" i="3"/>
  <c r="D31" i="3"/>
  <c r="C31" i="3"/>
  <c r="P30" i="3"/>
  <c r="O30" i="3"/>
  <c r="N30" i="3"/>
  <c r="M30" i="3"/>
  <c r="F30" i="3"/>
  <c r="E30" i="3"/>
  <c r="D30" i="3"/>
  <c r="C30" i="3"/>
  <c r="P29" i="3"/>
  <c r="O29" i="3"/>
  <c r="N29" i="3"/>
  <c r="M29" i="3"/>
  <c r="F29" i="3"/>
  <c r="E29" i="3"/>
  <c r="D29" i="3"/>
  <c r="C29" i="3"/>
  <c r="P28" i="3"/>
  <c r="O28" i="3"/>
  <c r="N28" i="3"/>
  <c r="M28" i="3"/>
  <c r="F28" i="3"/>
  <c r="E28" i="3"/>
  <c r="D28" i="3"/>
  <c r="C28" i="3"/>
  <c r="P27" i="3"/>
  <c r="O27" i="3"/>
  <c r="N27" i="3"/>
  <c r="M27" i="3"/>
  <c r="F27" i="3"/>
  <c r="E27" i="3"/>
  <c r="D27" i="3"/>
  <c r="C27" i="3"/>
  <c r="P26" i="3"/>
  <c r="O26" i="3"/>
  <c r="N26" i="3"/>
  <c r="M26" i="3"/>
  <c r="F26" i="3"/>
  <c r="E26" i="3"/>
  <c r="D26" i="3"/>
  <c r="C26" i="3"/>
  <c r="P25" i="3"/>
  <c r="O25" i="3"/>
  <c r="N25" i="3"/>
  <c r="M25" i="3"/>
  <c r="F25" i="3"/>
  <c r="E25" i="3"/>
  <c r="D25" i="3"/>
  <c r="C25" i="3"/>
  <c r="P24" i="3"/>
  <c r="O24" i="3"/>
  <c r="N24" i="3"/>
  <c r="M24" i="3"/>
  <c r="F24" i="3"/>
  <c r="E24" i="3"/>
  <c r="D24" i="3"/>
  <c r="C24" i="3"/>
  <c r="P23" i="3"/>
  <c r="O23" i="3"/>
  <c r="N23" i="3"/>
  <c r="M23" i="3"/>
  <c r="F23" i="3"/>
  <c r="E23" i="3"/>
  <c r="D23" i="3"/>
  <c r="C23" i="3"/>
  <c r="P22" i="3"/>
  <c r="O22" i="3"/>
  <c r="N22" i="3"/>
  <c r="M22" i="3"/>
  <c r="F22" i="3"/>
  <c r="E22" i="3"/>
  <c r="D22" i="3"/>
  <c r="C22" i="3"/>
  <c r="P21" i="3"/>
  <c r="O21" i="3"/>
  <c r="N21" i="3"/>
  <c r="M21" i="3"/>
  <c r="F21" i="3"/>
  <c r="E21" i="3"/>
  <c r="D21" i="3"/>
  <c r="C21" i="3"/>
  <c r="P20" i="3"/>
  <c r="O20" i="3"/>
  <c r="N20" i="3"/>
  <c r="M20" i="3"/>
  <c r="F20" i="3"/>
  <c r="E20" i="3"/>
  <c r="D20" i="3"/>
  <c r="C20" i="3"/>
  <c r="P19" i="3"/>
  <c r="O19" i="3"/>
  <c r="N19" i="3"/>
  <c r="M19" i="3"/>
  <c r="F19" i="3"/>
  <c r="E19" i="3"/>
  <c r="D19" i="3"/>
  <c r="C19" i="3"/>
  <c r="P18" i="3"/>
  <c r="O18" i="3"/>
  <c r="N18" i="3"/>
  <c r="M18" i="3"/>
  <c r="F18" i="3"/>
  <c r="E18" i="3"/>
  <c r="D18" i="3"/>
  <c r="C18" i="3"/>
  <c r="P17" i="3"/>
  <c r="O17" i="3"/>
  <c r="N17" i="3"/>
  <c r="M17" i="3"/>
  <c r="F17" i="3"/>
  <c r="E17" i="3"/>
  <c r="D17" i="3"/>
  <c r="C17" i="3"/>
  <c r="P16" i="3"/>
  <c r="O16" i="3"/>
  <c r="N16" i="3"/>
  <c r="M16" i="3"/>
  <c r="F16" i="3"/>
  <c r="E16" i="3"/>
  <c r="D16" i="3"/>
  <c r="C16" i="3"/>
  <c r="P15" i="3"/>
  <c r="O15" i="3"/>
  <c r="N15" i="3"/>
  <c r="M15" i="3"/>
  <c r="F15" i="3"/>
  <c r="E15" i="3"/>
  <c r="D15" i="3"/>
  <c r="C15" i="3"/>
  <c r="P14" i="3"/>
  <c r="O14" i="3"/>
  <c r="N14" i="3"/>
  <c r="M14" i="3"/>
  <c r="F14" i="3"/>
  <c r="E14" i="3"/>
  <c r="D14" i="3"/>
  <c r="C14" i="3"/>
  <c r="P13" i="3"/>
  <c r="O13" i="3"/>
  <c r="N13" i="3"/>
  <c r="M13" i="3"/>
  <c r="F13" i="3"/>
  <c r="E13" i="3"/>
  <c r="D13" i="3"/>
  <c r="C13" i="3"/>
  <c r="P12" i="3"/>
  <c r="O12" i="3"/>
  <c r="N12" i="3"/>
  <c r="M12" i="3"/>
  <c r="F12" i="3"/>
  <c r="E12" i="3"/>
  <c r="D12" i="3"/>
  <c r="C12" i="3"/>
  <c r="P11" i="3"/>
  <c r="O11" i="3"/>
  <c r="N11" i="3"/>
  <c r="M11" i="3"/>
  <c r="F11" i="3"/>
  <c r="E11" i="3"/>
  <c r="D11" i="3"/>
  <c r="C11" i="3"/>
  <c r="P10" i="3"/>
  <c r="O10" i="3"/>
  <c r="N10" i="3"/>
  <c r="M10" i="3"/>
  <c r="F10" i="3"/>
  <c r="E10" i="3"/>
  <c r="D10" i="3"/>
  <c r="C10" i="3"/>
  <c r="P9" i="3"/>
  <c r="O9" i="3"/>
  <c r="N9" i="3"/>
  <c r="M9" i="3"/>
  <c r="F9" i="3"/>
  <c r="E9" i="3"/>
  <c r="D9" i="3"/>
  <c r="C9" i="3"/>
  <c r="P8" i="3"/>
  <c r="O8" i="3"/>
  <c r="N8" i="3"/>
  <c r="M8" i="3"/>
  <c r="F8" i="3"/>
  <c r="E8" i="3"/>
  <c r="D8" i="3"/>
  <c r="C8" i="3"/>
  <c r="P7" i="3"/>
  <c r="O7" i="3"/>
  <c r="N7" i="3"/>
  <c r="M7" i="3"/>
  <c r="F7" i="3"/>
  <c r="E7" i="3"/>
  <c r="D7" i="3"/>
  <c r="C7" i="3"/>
  <c r="L3" i="3"/>
  <c r="L39" i="3" s="1"/>
  <c r="L59" i="3" s="1"/>
  <c r="L71" i="3" s="1"/>
  <c r="L85" i="3" s="1"/>
  <c r="L2" i="3"/>
  <c r="B2" i="3"/>
  <c r="O69" i="2"/>
  <c r="M96" i="4" s="1"/>
  <c r="AD68" i="2"/>
  <c r="AC68" i="2"/>
  <c r="AB68" i="2"/>
  <c r="D68" i="2"/>
  <c r="C68" i="2"/>
  <c r="B68" i="2"/>
  <c r="AD66" i="2"/>
  <c r="AC66" i="2"/>
  <c r="AB66" i="2"/>
  <c r="D66" i="2"/>
  <c r="C66" i="2"/>
  <c r="B66" i="2"/>
  <c r="AD64" i="2"/>
  <c r="AC64" i="2"/>
  <c r="AB64" i="2"/>
  <c r="D64" i="2"/>
  <c r="C64" i="2"/>
  <c r="B64" i="2"/>
  <c r="AD62" i="2"/>
  <c r="AC62" i="2"/>
  <c r="AB62" i="2"/>
  <c r="D62" i="2"/>
  <c r="C62" i="2"/>
  <c r="B62" i="2"/>
  <c r="AD60" i="2"/>
  <c r="AC60" i="2"/>
  <c r="AB60" i="2"/>
  <c r="N60" i="2"/>
  <c r="M89" i="4" s="1"/>
  <c r="D60" i="2"/>
  <c r="C60" i="2"/>
  <c r="B60" i="2"/>
  <c r="AD58" i="2"/>
  <c r="AC58" i="2"/>
  <c r="AB58" i="2"/>
  <c r="D58" i="2"/>
  <c r="C58" i="2"/>
  <c r="B58" i="2"/>
  <c r="AH56" i="2"/>
  <c r="O62" i="2" s="1"/>
  <c r="AD56" i="2"/>
  <c r="AC56" i="2"/>
  <c r="AB56" i="2"/>
  <c r="D56" i="2"/>
  <c r="C56" i="2"/>
  <c r="B56" i="2"/>
  <c r="AH55" i="2"/>
  <c r="Q69" i="2" s="1"/>
  <c r="AH54" i="2"/>
  <c r="AD54" i="2"/>
  <c r="AC54" i="2"/>
  <c r="AB54" i="2"/>
  <c r="D54" i="2"/>
  <c r="C54" i="2"/>
  <c r="B54" i="2"/>
  <c r="AH53" i="2"/>
  <c r="N67" i="2" s="1"/>
  <c r="AH52" i="2"/>
  <c r="AD52" i="2"/>
  <c r="AC52" i="2"/>
  <c r="AB52" i="2"/>
  <c r="D52" i="2"/>
  <c r="C52" i="2"/>
  <c r="B52" i="2"/>
  <c r="AH51" i="2"/>
  <c r="L66" i="2" s="1"/>
  <c r="AD50" i="2"/>
  <c r="AC50" i="2"/>
  <c r="AB50" i="2"/>
  <c r="D50" i="2"/>
  <c r="C50" i="2"/>
  <c r="B50" i="2"/>
  <c r="AH49" i="2"/>
  <c r="L59" i="2" s="1"/>
  <c r="AD48" i="2"/>
  <c r="AC48" i="2"/>
  <c r="AB48" i="2"/>
  <c r="N48" i="2"/>
  <c r="D48" i="2"/>
  <c r="C48" i="2"/>
  <c r="B48" i="2"/>
  <c r="AD46" i="2"/>
  <c r="AC46" i="2"/>
  <c r="AB46" i="2"/>
  <c r="D46" i="2"/>
  <c r="C46" i="2"/>
  <c r="B46" i="2"/>
  <c r="AH45" i="2"/>
  <c r="AH44" i="2"/>
  <c r="AD44" i="2"/>
  <c r="AC44" i="2"/>
  <c r="AB44" i="2"/>
  <c r="D44" i="2"/>
  <c r="C44" i="2"/>
  <c r="B44" i="2"/>
  <c r="AH43" i="2"/>
  <c r="AI42" i="2"/>
  <c r="B60" i="6" s="1"/>
  <c r="AH42" i="2"/>
  <c r="AD42" i="2"/>
  <c r="AC42" i="2"/>
  <c r="AB42" i="2"/>
  <c r="D42" i="2"/>
  <c r="C42" i="2"/>
  <c r="B42" i="2"/>
  <c r="AJ41" i="2"/>
  <c r="AH41" i="2"/>
  <c r="N41" i="2"/>
  <c r="AJ40" i="2"/>
  <c r="AH40" i="2"/>
  <c r="AD40" i="2"/>
  <c r="AC40" i="2"/>
  <c r="AB40" i="2"/>
  <c r="M40" i="2"/>
  <c r="B7" i="6" s="1"/>
  <c r="D40" i="2"/>
  <c r="C40" i="2"/>
  <c r="B40" i="2"/>
  <c r="AL39" i="2"/>
  <c r="B29" i="6" s="1"/>
  <c r="AJ39" i="2"/>
  <c r="AH39" i="2"/>
  <c r="AI39" i="2" s="1"/>
  <c r="B48" i="6" s="1"/>
  <c r="AJ38" i="2"/>
  <c r="AI38" i="2"/>
  <c r="B56" i="6" s="1"/>
  <c r="AH38" i="2"/>
  <c r="AD38" i="2"/>
  <c r="AC38" i="2"/>
  <c r="AB38" i="2"/>
  <c r="D38" i="2"/>
  <c r="C38" i="2"/>
  <c r="B38" i="2"/>
  <c r="AH37" i="2"/>
  <c r="AH35" i="2"/>
  <c r="AD35" i="2"/>
  <c r="AC35" i="2"/>
  <c r="AB35" i="2"/>
  <c r="D35" i="2"/>
  <c r="C35" i="2"/>
  <c r="B35" i="2"/>
  <c r="AH34" i="2"/>
  <c r="AH33" i="2"/>
  <c r="AD33" i="2"/>
  <c r="AC33" i="2"/>
  <c r="AB33" i="2"/>
  <c r="N33" i="2"/>
  <c r="D33" i="2"/>
  <c r="C33" i="2"/>
  <c r="B33" i="2"/>
  <c r="AH32" i="2"/>
  <c r="AJ31" i="2"/>
  <c r="AH31" i="2"/>
  <c r="AD31" i="2"/>
  <c r="AC31" i="2"/>
  <c r="AB31" i="2"/>
  <c r="D31" i="2"/>
  <c r="C31" i="2"/>
  <c r="B31" i="2"/>
  <c r="AJ30" i="2"/>
  <c r="AH30" i="2"/>
  <c r="AM29" i="2"/>
  <c r="B11" i="6" s="1"/>
  <c r="AL29" i="2"/>
  <c r="B27" i="6" s="1"/>
  <c r="AJ29" i="2"/>
  <c r="AH29" i="2"/>
  <c r="AD29" i="2"/>
  <c r="AC29" i="2"/>
  <c r="AB29" i="2"/>
  <c r="D29" i="2"/>
  <c r="C29" i="2"/>
  <c r="B29" i="2"/>
  <c r="AM28" i="2"/>
  <c r="B10" i="6" s="1"/>
  <c r="AJ28" i="2"/>
  <c r="AH28" i="2"/>
  <c r="AI30" i="2" s="1"/>
  <c r="B42" i="6" s="1"/>
  <c r="AD27" i="2"/>
  <c r="AC27" i="2"/>
  <c r="AB27" i="2"/>
  <c r="N27" i="2"/>
  <c r="D27" i="2"/>
  <c r="C27" i="2"/>
  <c r="B27" i="2"/>
  <c r="AM26" i="2"/>
  <c r="B13" i="6" s="1"/>
  <c r="AH26" i="2"/>
  <c r="AM25" i="2"/>
  <c r="B12" i="6" s="1"/>
  <c r="AH25" i="2"/>
  <c r="AD25" i="2"/>
  <c r="AC25" i="2"/>
  <c r="AB25" i="2"/>
  <c r="D25" i="2"/>
  <c r="C25" i="2"/>
  <c r="B25" i="2"/>
  <c r="AH24" i="2"/>
  <c r="AM23" i="2"/>
  <c r="B17" i="6" s="1"/>
  <c r="AH23" i="2"/>
  <c r="AD23" i="2"/>
  <c r="AC23" i="2"/>
  <c r="AB23" i="2"/>
  <c r="D23" i="2"/>
  <c r="C23" i="2"/>
  <c r="B23" i="2"/>
  <c r="AJ22" i="2"/>
  <c r="AI22" i="2"/>
  <c r="B59" i="6" s="1"/>
  <c r="AH22" i="2"/>
  <c r="AM21" i="2"/>
  <c r="B15" i="6" s="1"/>
  <c r="AJ21" i="2"/>
  <c r="AH21" i="2"/>
  <c r="AD21" i="2"/>
  <c r="AC21" i="2"/>
  <c r="AB21" i="2"/>
  <c r="D21" i="2"/>
  <c r="C21" i="2"/>
  <c r="B21" i="2"/>
  <c r="AL20" i="2"/>
  <c r="B28" i="6" s="1"/>
  <c r="AJ20" i="2"/>
  <c r="AH20" i="2"/>
  <c r="AJ19" i="2"/>
  <c r="AH19" i="2"/>
  <c r="AI21" i="2" s="1"/>
  <c r="B52" i="6" s="1"/>
  <c r="AD19" i="2"/>
  <c r="AC19" i="2"/>
  <c r="AB19" i="2"/>
  <c r="D19" i="2"/>
  <c r="C19" i="2"/>
  <c r="B19" i="2"/>
  <c r="AH17" i="2"/>
  <c r="AD17" i="2"/>
  <c r="AC17" i="2"/>
  <c r="AB17" i="2"/>
  <c r="L17" i="2"/>
  <c r="D17" i="2"/>
  <c r="C17" i="2"/>
  <c r="B17" i="2"/>
  <c r="AM16" i="2"/>
  <c r="B19" i="6" s="1"/>
  <c r="AH16" i="2"/>
  <c r="AH15" i="2"/>
  <c r="AG15" i="2"/>
  <c r="AD15" i="2"/>
  <c r="AC15" i="2"/>
  <c r="AB15" i="2"/>
  <c r="D15" i="2"/>
  <c r="C15" i="2"/>
  <c r="B15" i="2"/>
  <c r="AI14" i="2"/>
  <c r="B66" i="6" s="1"/>
  <c r="AH14" i="2"/>
  <c r="AG14" i="2"/>
  <c r="AJ13" i="2"/>
  <c r="AH13" i="2"/>
  <c r="AG13" i="2"/>
  <c r="O20" i="2" s="1"/>
  <c r="AD13" i="2"/>
  <c r="AC13" i="2"/>
  <c r="AB13" i="2"/>
  <c r="O13" i="2"/>
  <c r="D13" i="2"/>
  <c r="C13" i="2"/>
  <c r="B13" i="2"/>
  <c r="AK12" i="2"/>
  <c r="B38" i="6" s="1"/>
  <c r="AJ12" i="2"/>
  <c r="AI12" i="2"/>
  <c r="B50" i="6" s="1"/>
  <c r="AH12" i="2"/>
  <c r="AG12" i="2"/>
  <c r="N18" i="2" s="1"/>
  <c r="AL11" i="2"/>
  <c r="B26" i="6" s="1"/>
  <c r="AJ11" i="2"/>
  <c r="AI11" i="2"/>
  <c r="B61" i="6" s="1"/>
  <c r="AH11" i="2"/>
  <c r="AG11" i="2"/>
  <c r="AD11" i="2"/>
  <c r="AC11" i="2"/>
  <c r="AB11" i="2"/>
  <c r="D11" i="2"/>
  <c r="C11" i="2"/>
  <c r="B11" i="2"/>
  <c r="AL10" i="2"/>
  <c r="AJ10" i="2"/>
  <c r="AK10" i="2" s="1"/>
  <c r="B34" i="6" s="1"/>
  <c r="AI10" i="2"/>
  <c r="B46" i="6" s="1"/>
  <c r="AH10" i="2"/>
  <c r="AI13" i="2" s="1"/>
  <c r="B57" i="6" s="1"/>
  <c r="L10" i="2"/>
  <c r="AG9" i="2"/>
  <c r="AD9" i="2"/>
  <c r="AC9" i="2"/>
  <c r="AB9" i="2"/>
  <c r="D9" i="2"/>
  <c r="C9" i="2"/>
  <c r="B9" i="2"/>
  <c r="AI8" i="2"/>
  <c r="AH8" i="2"/>
  <c r="AH50" i="2" s="1"/>
  <c r="L63" i="2" s="1"/>
  <c r="AG8" i="2"/>
  <c r="N11" i="2" s="1"/>
  <c r="AI7" i="2"/>
  <c r="AH7" i="2"/>
  <c r="AH48" i="2" s="1"/>
  <c r="L56" i="2" s="1"/>
  <c r="AG7" i="2"/>
  <c r="AD7" i="2"/>
  <c r="AC7" i="2"/>
  <c r="AB7" i="2"/>
  <c r="D7" i="2"/>
  <c r="C7" i="2"/>
  <c r="B7" i="2"/>
  <c r="AI6" i="2"/>
  <c r="AH6" i="2"/>
  <c r="AG10" i="2" s="1"/>
  <c r="L14" i="2" s="1"/>
  <c r="AG6" i="2"/>
  <c r="L7" i="2" s="1"/>
  <c r="AI5" i="2"/>
  <c r="AH5" i="2"/>
  <c r="AD5" i="2"/>
  <c r="AC5" i="2"/>
  <c r="AB5" i="2"/>
  <c r="D5" i="2"/>
  <c r="C5" i="2"/>
  <c r="B5" i="2"/>
  <c r="AH3" i="2"/>
  <c r="AD3" i="2"/>
  <c r="AC1" i="2"/>
  <c r="Z70" i="1"/>
  <c r="Y70" i="1"/>
  <c r="Z69" i="1"/>
  <c r="Y69" i="1"/>
  <c r="Z68" i="1"/>
  <c r="Y68" i="1"/>
  <c r="Z67" i="1"/>
  <c r="Y67" i="1"/>
  <c r="Z66" i="1"/>
  <c r="Y66" i="1"/>
  <c r="Z65" i="1"/>
  <c r="Y65" i="1"/>
  <c r="Z64" i="1"/>
  <c r="Y64" i="1"/>
  <c r="Z63" i="1"/>
  <c r="Y63" i="1"/>
  <c r="Z62" i="1"/>
  <c r="Y62" i="1"/>
  <c r="Z61" i="1"/>
  <c r="Y61" i="1"/>
  <c r="Z60" i="1"/>
  <c r="Y60" i="1"/>
  <c r="Z59" i="1"/>
  <c r="Y59" i="1"/>
  <c r="Z58" i="1"/>
  <c r="Y58" i="1"/>
  <c r="Z57" i="1"/>
  <c r="Y57" i="1"/>
  <c r="Z56" i="1"/>
  <c r="Y56" i="1"/>
  <c r="Z55" i="1"/>
  <c r="Y55" i="1"/>
  <c r="Z54" i="1"/>
  <c r="Y54" i="1"/>
  <c r="Z53" i="1"/>
  <c r="Y53" i="1"/>
  <c r="Z52" i="1"/>
  <c r="Y52" i="1"/>
  <c r="Z51" i="1"/>
  <c r="Y51" i="1"/>
  <c r="Z50" i="1"/>
  <c r="Y50" i="1"/>
  <c r="Z49" i="1"/>
  <c r="Y49" i="1"/>
  <c r="Z48" i="1"/>
  <c r="Y48" i="1"/>
  <c r="Z47" i="1"/>
  <c r="Y47" i="1"/>
  <c r="Z46" i="1"/>
  <c r="Y46" i="1"/>
  <c r="Z45" i="1"/>
  <c r="Y45" i="1"/>
  <c r="Z44" i="1"/>
  <c r="Y44" i="1"/>
  <c r="Z43" i="1"/>
  <c r="Y43" i="1"/>
  <c r="Z42" i="1"/>
  <c r="Y42" i="1"/>
  <c r="Z41" i="1"/>
  <c r="Y41" i="1"/>
  <c r="Z40" i="1"/>
  <c r="Y40" i="1"/>
  <c r="Z39" i="1"/>
  <c r="Y39" i="1"/>
  <c r="Z38" i="1"/>
  <c r="Y38" i="1"/>
  <c r="Z37" i="1"/>
  <c r="Y37" i="1"/>
  <c r="Z36" i="1"/>
  <c r="Y36" i="1"/>
  <c r="Z35" i="1"/>
  <c r="Y35" i="1"/>
  <c r="Z34" i="1"/>
  <c r="Y34" i="1"/>
  <c r="Z33" i="1"/>
  <c r="Y33" i="1"/>
  <c r="Z32" i="1"/>
  <c r="Y32" i="1"/>
  <c r="Z31" i="1"/>
  <c r="Y31" i="1"/>
  <c r="Z30" i="1"/>
  <c r="Y30" i="1"/>
  <c r="Z29" i="1"/>
  <c r="Y29" i="1"/>
  <c r="Z28" i="1"/>
  <c r="Y28" i="1"/>
  <c r="Z27" i="1"/>
  <c r="Y27" i="1"/>
  <c r="Z26" i="1"/>
  <c r="Y26" i="1"/>
  <c r="Z25" i="1"/>
  <c r="Y25" i="1"/>
  <c r="Z24" i="1"/>
  <c r="Y24" i="1"/>
  <c r="Z23" i="1"/>
  <c r="Y23" i="1"/>
  <c r="Z22" i="1"/>
  <c r="Y22" i="1"/>
  <c r="Z21" i="1"/>
  <c r="Y21" i="1"/>
  <c r="Z20" i="1"/>
  <c r="Y20" i="1"/>
  <c r="Z19" i="1"/>
  <c r="Y19" i="1"/>
  <c r="Y18" i="1"/>
  <c r="Y17" i="1"/>
  <c r="AA18" i="1" s="1"/>
  <c r="Y16" i="1"/>
  <c r="Y15" i="1"/>
  <c r="Y14" i="1"/>
  <c r="Y13" i="1"/>
  <c r="Y12" i="1"/>
  <c r="Y11" i="1"/>
  <c r="AB10" i="1"/>
  <c r="Y10" i="1"/>
  <c r="AB9" i="1"/>
  <c r="Y9" i="1"/>
  <c r="AA8" i="1"/>
  <c r="Y8" i="1"/>
  <c r="Z7" i="1"/>
  <c r="Y7" i="1"/>
  <c r="Z6" i="1"/>
  <c r="N1574" i="1"/>
  <c r="N1509" i="1"/>
  <c r="N1453" i="1"/>
  <c r="N1397" i="1"/>
  <c r="N1347" i="1"/>
  <c r="N1299" i="1"/>
  <c r="N1250" i="1"/>
  <c r="N1201" i="1"/>
  <c r="N1153" i="1"/>
  <c r="N1105" i="1"/>
  <c r="N1062" i="1"/>
  <c r="N1020" i="1"/>
  <c r="N977" i="1"/>
  <c r="N934" i="1"/>
  <c r="N896" i="1"/>
  <c r="N870" i="1"/>
  <c r="N854" i="1"/>
  <c r="N837" i="1"/>
  <c r="N821" i="1"/>
  <c r="N802" i="1"/>
  <c r="N785" i="1"/>
  <c r="N769" i="1"/>
  <c r="N752" i="1"/>
  <c r="N737" i="1"/>
  <c r="N722" i="1"/>
  <c r="N709" i="1"/>
  <c r="N694" i="1"/>
  <c r="N680" i="1"/>
  <c r="N666" i="1"/>
  <c r="N652" i="1"/>
  <c r="N637" i="1"/>
  <c r="N624" i="1"/>
  <c r="N609" i="1"/>
  <c r="N594" i="1"/>
  <c r="N581" i="1"/>
  <c r="N566" i="1"/>
  <c r="N552" i="1"/>
  <c r="N538" i="1"/>
  <c r="N525" i="1"/>
  <c r="N514" i="1"/>
  <c r="N504" i="1"/>
  <c r="N493" i="1"/>
  <c r="N482" i="1"/>
  <c r="N472" i="1"/>
  <c r="N461" i="1"/>
  <c r="N457" i="1"/>
  <c r="N450" i="1"/>
  <c r="N446" i="1"/>
  <c r="N440" i="1"/>
  <c r="N436" i="1"/>
  <c r="N429" i="1"/>
  <c r="N425" i="1"/>
  <c r="N418" i="1"/>
  <c r="N414" i="1"/>
  <c r="N408" i="1"/>
  <c r="N404" i="1"/>
  <c r="N397" i="1"/>
  <c r="N393" i="1"/>
  <c r="N386" i="1"/>
  <c r="N382" i="1"/>
  <c r="N376" i="1"/>
  <c r="N372" i="1"/>
  <c r="N365" i="1"/>
  <c r="N361" i="1"/>
  <c r="N354" i="1"/>
  <c r="N350" i="1"/>
  <c r="N344" i="1"/>
  <c r="N340" i="1"/>
  <c r="N334" i="1"/>
  <c r="N333" i="1"/>
  <c r="N329" i="1"/>
  <c r="N324" i="1"/>
  <c r="N322" i="1"/>
  <c r="N318" i="1"/>
  <c r="N313" i="1"/>
  <c r="N312" i="1"/>
  <c r="N308" i="1"/>
  <c r="N302" i="1"/>
  <c r="N301" i="1"/>
  <c r="N297" i="1"/>
  <c r="N292" i="1"/>
  <c r="N290" i="1"/>
  <c r="N286" i="1"/>
  <c r="N281" i="1"/>
  <c r="N280" i="1"/>
  <c r="N276" i="1"/>
  <c r="N270" i="1"/>
  <c r="N269" i="1"/>
  <c r="N265" i="1"/>
  <c r="N260" i="1"/>
  <c r="N258" i="1"/>
  <c r="N254" i="1"/>
  <c r="N249" i="1"/>
  <c r="N248" i="1"/>
  <c r="N244" i="1"/>
  <c r="N238" i="1"/>
  <c r="N237" i="1"/>
  <c r="N233" i="1"/>
  <c r="N228" i="1"/>
  <c r="N226" i="1"/>
  <c r="N222" i="1"/>
  <c r="N217" i="1"/>
  <c r="N216" i="1"/>
  <c r="N212" i="1"/>
  <c r="N206" i="1"/>
  <c r="N205" i="1"/>
  <c r="N201" i="1"/>
  <c r="N196" i="1"/>
  <c r="N194" i="1"/>
  <c r="N190" i="1"/>
  <c r="N185" i="1"/>
  <c r="N184" i="1"/>
  <c r="N180" i="1"/>
  <c r="N174" i="1"/>
  <c r="N173" i="1"/>
  <c r="N169" i="1"/>
  <c r="N164" i="1"/>
  <c r="N162" i="1"/>
  <c r="N158" i="1"/>
  <c r="N153" i="1"/>
  <c r="N152" i="1"/>
  <c r="N148" i="1"/>
  <c r="N142" i="1"/>
  <c r="N141" i="1"/>
  <c r="N137" i="1"/>
  <c r="N132" i="1"/>
  <c r="N130" i="1"/>
  <c r="N126" i="1"/>
  <c r="N121" i="1"/>
  <c r="N120" i="1"/>
  <c r="N116" i="1"/>
  <c r="N110" i="1"/>
  <c r="N109" i="1"/>
  <c r="N105" i="1"/>
  <c r="N100" i="1"/>
  <c r="N98" i="1"/>
  <c r="N94" i="1"/>
  <c r="N89" i="1"/>
  <c r="N88" i="1"/>
  <c r="N84" i="1"/>
  <c r="N82" i="1"/>
  <c r="N78" i="1"/>
  <c r="N77" i="1"/>
  <c r="N73" i="1"/>
  <c r="N72" i="1"/>
  <c r="N68" i="1"/>
  <c r="N66" i="1"/>
  <c r="N62" i="1"/>
  <c r="N61" i="1"/>
  <c r="N57" i="1"/>
  <c r="N56" i="1"/>
  <c r="N52" i="1"/>
  <c r="N50" i="1"/>
  <c r="N46" i="1"/>
  <c r="N45" i="1"/>
  <c r="N41" i="1"/>
  <c r="N40" i="1"/>
  <c r="N36" i="1"/>
  <c r="N34" i="1"/>
  <c r="N30" i="1"/>
  <c r="N29" i="1"/>
  <c r="N25" i="1"/>
  <c r="N24" i="1"/>
  <c r="N20" i="1"/>
  <c r="N18" i="1"/>
  <c r="N14" i="1"/>
  <c r="N13" i="1"/>
  <c r="W6" i="1" s="1"/>
  <c r="N9" i="1"/>
  <c r="S6" i="1" s="1"/>
  <c r="N8" i="1"/>
  <c r="R6" i="1" s="1"/>
  <c r="N6" i="1" a="1"/>
  <c r="N1591" i="1" s="1"/>
  <c r="G4" i="1"/>
  <c r="AX3" i="1"/>
  <c r="O1" i="1"/>
  <c r="J73" i="2"/>
  <c r="AC73" i="2"/>
  <c r="AB73" i="2"/>
  <c r="T73" i="2"/>
  <c r="G73" i="2"/>
  <c r="A73" i="2"/>
  <c r="C3" i="1"/>
  <c r="C2" i="1"/>
  <c r="D2" i="6" l="1"/>
  <c r="A1" i="5"/>
  <c r="A23" i="5" s="1"/>
  <c r="A1" i="7"/>
  <c r="B3" i="2"/>
  <c r="H4" i="2"/>
  <c r="A71" i="6"/>
  <c r="F71" i="6"/>
  <c r="A74" i="6"/>
  <c r="F74" i="6"/>
  <c r="H74" i="6"/>
  <c r="H71" i="6"/>
  <c r="D4" i="7"/>
  <c r="E13" i="5"/>
  <c r="H3" i="6"/>
  <c r="E3" i="5"/>
  <c r="E25" i="5"/>
  <c r="E1" i="4"/>
  <c r="E36" i="4" s="1"/>
  <c r="P36" i="4" s="1"/>
  <c r="AD1" i="2"/>
  <c r="G4" i="3"/>
  <c r="P1" i="4"/>
  <c r="R70" i="1"/>
  <c r="AA70" i="1" s="1"/>
  <c r="R66" i="1"/>
  <c r="AA66" i="1" s="1"/>
  <c r="R62" i="1"/>
  <c r="AA62" i="1" s="1"/>
  <c r="R58" i="1"/>
  <c r="AA58" i="1" s="1"/>
  <c r="R37" i="1"/>
  <c r="AA37" i="1" s="1"/>
  <c r="R33" i="1"/>
  <c r="AA33" i="1" s="1"/>
  <c r="R29" i="1"/>
  <c r="AA29" i="1" s="1"/>
  <c r="R25" i="1"/>
  <c r="AA25" i="1" s="1"/>
  <c r="R21" i="1"/>
  <c r="AA21" i="1" s="1"/>
  <c r="R17" i="1"/>
  <c r="R13" i="1"/>
  <c r="R9" i="1"/>
  <c r="R38" i="1"/>
  <c r="AA38" i="1" s="1"/>
  <c r="R34" i="1"/>
  <c r="AA34" i="1" s="1"/>
  <c r="R30" i="1"/>
  <c r="AA30" i="1" s="1"/>
  <c r="R69" i="1"/>
  <c r="AA69" i="1" s="1"/>
  <c r="R67" i="1"/>
  <c r="AA67" i="1" s="1"/>
  <c r="R60" i="1"/>
  <c r="AA60" i="1" s="1"/>
  <c r="R63" i="1"/>
  <c r="AA63" i="1" s="1"/>
  <c r="R59" i="1"/>
  <c r="AA59" i="1" s="1"/>
  <c r="R65" i="1"/>
  <c r="AA65" i="1" s="1"/>
  <c r="R39" i="1"/>
  <c r="AA39" i="1" s="1"/>
  <c r="R31" i="1"/>
  <c r="AA31" i="1" s="1"/>
  <c r="R23" i="1"/>
  <c r="AA23" i="1" s="1"/>
  <c r="R16" i="1"/>
  <c r="R14" i="1"/>
  <c r="R7" i="1"/>
  <c r="R61" i="1"/>
  <c r="AA61" i="1" s="1"/>
  <c r="R57" i="1"/>
  <c r="AA57" i="1" s="1"/>
  <c r="R52" i="1"/>
  <c r="AA52" i="1" s="1"/>
  <c r="R44" i="1"/>
  <c r="AA44" i="1" s="1"/>
  <c r="R48" i="1"/>
  <c r="AA48" i="1" s="1"/>
  <c r="R47" i="1"/>
  <c r="AA47" i="1" s="1"/>
  <c r="R46" i="1"/>
  <c r="AA46" i="1" s="1"/>
  <c r="R11" i="1"/>
  <c r="R10" i="1"/>
  <c r="R53" i="1"/>
  <c r="AA53" i="1" s="1"/>
  <c r="R43" i="1"/>
  <c r="AA43" i="1" s="1"/>
  <c r="R36" i="1"/>
  <c r="AA36" i="1" s="1"/>
  <c r="R28" i="1"/>
  <c r="AA28" i="1" s="1"/>
  <c r="R54" i="1"/>
  <c r="AA54" i="1" s="1"/>
  <c r="R42" i="1"/>
  <c r="AA42" i="1" s="1"/>
  <c r="R41" i="1"/>
  <c r="AA41" i="1" s="1"/>
  <c r="R51" i="1"/>
  <c r="AA51" i="1" s="1"/>
  <c r="R68" i="1"/>
  <c r="AA68" i="1" s="1"/>
  <c r="R64" i="1"/>
  <c r="AA64" i="1" s="1"/>
  <c r="R26" i="1"/>
  <c r="AA26" i="1" s="1"/>
  <c r="R19" i="1"/>
  <c r="AA19" i="1" s="1"/>
  <c r="R18" i="1"/>
  <c r="R12" i="1"/>
  <c r="AA6" i="1"/>
  <c r="R50" i="1"/>
  <c r="AA50" i="1" s="1"/>
  <c r="R45" i="1"/>
  <c r="AA45" i="1" s="1"/>
  <c r="R56" i="1"/>
  <c r="AA56" i="1" s="1"/>
  <c r="R40" i="1"/>
  <c r="AA40" i="1" s="1"/>
  <c r="R27" i="1"/>
  <c r="AA27" i="1" s="1"/>
  <c r="R20" i="1"/>
  <c r="AA20" i="1" s="1"/>
  <c r="R32" i="1"/>
  <c r="AA32" i="1" s="1"/>
  <c r="R22" i="1"/>
  <c r="AA22" i="1" s="1"/>
  <c r="R49" i="1"/>
  <c r="AA49" i="1" s="1"/>
  <c r="R55" i="1"/>
  <c r="AA55" i="1" s="1"/>
  <c r="R8" i="1"/>
  <c r="R35" i="1"/>
  <c r="AA35" i="1" s="1"/>
  <c r="R15" i="1"/>
  <c r="R24" i="1"/>
  <c r="AA24" i="1" s="1"/>
  <c r="W69" i="1"/>
  <c r="AF69" i="1" s="1"/>
  <c r="W52" i="1"/>
  <c r="AF52" i="1" s="1"/>
  <c r="W48" i="1"/>
  <c r="AF48" i="1" s="1"/>
  <c r="W44" i="1"/>
  <c r="AF44" i="1" s="1"/>
  <c r="W40" i="1"/>
  <c r="AF40" i="1" s="1"/>
  <c r="W65" i="1"/>
  <c r="AF65" i="1" s="1"/>
  <c r="W53" i="1"/>
  <c r="AF53" i="1" s="1"/>
  <c r="W49" i="1"/>
  <c r="AF49" i="1" s="1"/>
  <c r="W45" i="1"/>
  <c r="AF45" i="1" s="1"/>
  <c r="W41" i="1"/>
  <c r="AF41" i="1" s="1"/>
  <c r="W61" i="1"/>
  <c r="AF61" i="1" s="1"/>
  <c r="W68" i="1"/>
  <c r="AF68" i="1" s="1"/>
  <c r="W66" i="1"/>
  <c r="AF66" i="1" s="1"/>
  <c r="W59" i="1"/>
  <c r="AF59" i="1" s="1"/>
  <c r="W57" i="1"/>
  <c r="AF57" i="1" s="1"/>
  <c r="W58" i="1"/>
  <c r="AF58" i="1" s="1"/>
  <c r="W51" i="1"/>
  <c r="AF51" i="1" s="1"/>
  <c r="W43" i="1"/>
  <c r="AF43" i="1" s="1"/>
  <c r="W22" i="1"/>
  <c r="AF22" i="1" s="1"/>
  <c r="W15" i="1"/>
  <c r="AF15" i="1" s="1"/>
  <c r="W13" i="1"/>
  <c r="AF13" i="1" s="1"/>
  <c r="W62" i="1"/>
  <c r="AF62" i="1" s="1"/>
  <c r="W35" i="1"/>
  <c r="AF35" i="1" s="1"/>
  <c r="W20" i="1"/>
  <c r="AF20" i="1" s="1"/>
  <c r="AF6" i="1"/>
  <c r="W54" i="1"/>
  <c r="AF54" i="1" s="1"/>
  <c r="W42" i="1"/>
  <c r="AF42" i="1" s="1"/>
  <c r="W34" i="1"/>
  <c r="AF34" i="1" s="1"/>
  <c r="W24" i="1"/>
  <c r="AF24" i="1" s="1"/>
  <c r="W19" i="1"/>
  <c r="AF19" i="1" s="1"/>
  <c r="W67" i="1"/>
  <c r="AF67" i="1" s="1"/>
  <c r="W63" i="1"/>
  <c r="AF63" i="1" s="1"/>
  <c r="W33" i="1"/>
  <c r="AF33" i="1" s="1"/>
  <c r="W27" i="1"/>
  <c r="AF27" i="1" s="1"/>
  <c r="W23" i="1"/>
  <c r="AF23" i="1" s="1"/>
  <c r="W18" i="1"/>
  <c r="AF18" i="1" s="1"/>
  <c r="W55" i="1"/>
  <c r="AF55" i="1" s="1"/>
  <c r="W39" i="1"/>
  <c r="AF39" i="1" s="1"/>
  <c r="W38" i="1"/>
  <c r="AF38" i="1" s="1"/>
  <c r="W31" i="1"/>
  <c r="AF31" i="1" s="1"/>
  <c r="W30" i="1"/>
  <c r="AF30" i="1" s="1"/>
  <c r="W16" i="1"/>
  <c r="AF16" i="1" s="1"/>
  <c r="W11" i="1"/>
  <c r="AF11" i="1" s="1"/>
  <c r="W70" i="1"/>
  <c r="AF70" i="1" s="1"/>
  <c r="W64" i="1"/>
  <c r="AF64" i="1" s="1"/>
  <c r="W60" i="1"/>
  <c r="AF60" i="1" s="1"/>
  <c r="W56" i="1"/>
  <c r="AF56" i="1" s="1"/>
  <c r="W47" i="1"/>
  <c r="AF47" i="1" s="1"/>
  <c r="W50" i="1"/>
  <c r="AF50" i="1" s="1"/>
  <c r="W36" i="1"/>
  <c r="AF36" i="1" s="1"/>
  <c r="W32" i="1"/>
  <c r="AF32" i="1" s="1"/>
  <c r="W28" i="1"/>
  <c r="AF28" i="1" s="1"/>
  <c r="W21" i="1"/>
  <c r="AF21" i="1" s="1"/>
  <c r="W46" i="1"/>
  <c r="AF46" i="1" s="1"/>
  <c r="W37" i="1"/>
  <c r="AF37" i="1" s="1"/>
  <c r="W29" i="1"/>
  <c r="AF29" i="1" s="1"/>
  <c r="W7" i="1"/>
  <c r="AF7" i="1" s="1"/>
  <c r="W17" i="1"/>
  <c r="AF17" i="1" s="1"/>
  <c r="W9" i="1"/>
  <c r="AF9" i="1" s="1"/>
  <c r="W8" i="1"/>
  <c r="AF8" i="1" s="1"/>
  <c r="W10" i="1"/>
  <c r="AF10" i="1" s="1"/>
  <c r="W25" i="1"/>
  <c r="AF25" i="1" s="1"/>
  <c r="W12" i="1"/>
  <c r="AF12" i="1" s="1"/>
  <c r="W26" i="1"/>
  <c r="AF26" i="1" s="1"/>
  <c r="W14" i="1"/>
  <c r="AF14" i="1" s="1"/>
  <c r="S68" i="1"/>
  <c r="AB68" i="1" s="1"/>
  <c r="S61" i="1"/>
  <c r="AB61" i="1" s="1"/>
  <c r="S59" i="1"/>
  <c r="AB59" i="1" s="1"/>
  <c r="S54" i="1"/>
  <c r="AB54" i="1" s="1"/>
  <c r="S50" i="1"/>
  <c r="AB50" i="1" s="1"/>
  <c r="S46" i="1"/>
  <c r="AB46" i="1" s="1"/>
  <c r="S42" i="1"/>
  <c r="AB42" i="1" s="1"/>
  <c r="S64" i="1"/>
  <c r="AB64" i="1" s="1"/>
  <c r="S57" i="1"/>
  <c r="AB57" i="1" s="1"/>
  <c r="S55" i="1"/>
  <c r="AB55" i="1" s="1"/>
  <c r="S51" i="1"/>
  <c r="AB51" i="1" s="1"/>
  <c r="S47" i="1"/>
  <c r="AB47" i="1" s="1"/>
  <c r="S43" i="1"/>
  <c r="AB43" i="1" s="1"/>
  <c r="S69" i="1"/>
  <c r="AB69" i="1" s="1"/>
  <c r="S67" i="1"/>
  <c r="AB67" i="1" s="1"/>
  <c r="S60" i="1"/>
  <c r="AB60" i="1" s="1"/>
  <c r="S58" i="1"/>
  <c r="AB58" i="1" s="1"/>
  <c r="S65" i="1"/>
  <c r="AB65" i="1" s="1"/>
  <c r="S63" i="1"/>
  <c r="AB63" i="1" s="1"/>
  <c r="S56" i="1"/>
  <c r="AB56" i="1" s="1"/>
  <c r="S53" i="1"/>
  <c r="AB53" i="1" s="1"/>
  <c r="S52" i="1"/>
  <c r="AB52" i="1" s="1"/>
  <c r="S44" i="1"/>
  <c r="AB44" i="1" s="1"/>
  <c r="S21" i="1"/>
  <c r="AB21" i="1" s="1"/>
  <c r="S36" i="1"/>
  <c r="AB36" i="1" s="1"/>
  <c r="S28" i="1"/>
  <c r="AB28" i="1" s="1"/>
  <c r="S26" i="1"/>
  <c r="AB26" i="1" s="1"/>
  <c r="S19" i="1"/>
  <c r="AB19" i="1" s="1"/>
  <c r="S12" i="1"/>
  <c r="S10" i="1"/>
  <c r="S16" i="1"/>
  <c r="S15" i="1"/>
  <c r="S37" i="1"/>
  <c r="AB37" i="1" s="1"/>
  <c r="S35" i="1"/>
  <c r="AB35" i="1" s="1"/>
  <c r="S29" i="1"/>
  <c r="AB29" i="1" s="1"/>
  <c r="S25" i="1"/>
  <c r="AB25" i="1" s="1"/>
  <c r="S20" i="1"/>
  <c r="AB20" i="1" s="1"/>
  <c r="S27" i="1"/>
  <c r="AB27" i="1" s="1"/>
  <c r="S23" i="1"/>
  <c r="AB23" i="1" s="1"/>
  <c r="S22" i="1"/>
  <c r="AB22" i="1" s="1"/>
  <c r="S18" i="1"/>
  <c r="S8" i="1"/>
  <c r="S66" i="1"/>
  <c r="AB66" i="1" s="1"/>
  <c r="S49" i="1"/>
  <c r="AB49" i="1" s="1"/>
  <c r="S70" i="1"/>
  <c r="AB70" i="1" s="1"/>
  <c r="S62" i="1"/>
  <c r="AB62" i="1" s="1"/>
  <c r="S45" i="1"/>
  <c r="AB45" i="1" s="1"/>
  <c r="S39" i="1"/>
  <c r="AB39" i="1" s="1"/>
  <c r="S31" i="1"/>
  <c r="AB31" i="1" s="1"/>
  <c r="S11" i="1"/>
  <c r="S40" i="1"/>
  <c r="AB40" i="1" s="1"/>
  <c r="S14" i="1"/>
  <c r="S13" i="1"/>
  <c r="S48" i="1"/>
  <c r="AB48" i="1" s="1"/>
  <c r="S41" i="1"/>
  <c r="AB41" i="1" s="1"/>
  <c r="S33" i="1"/>
  <c r="AB33" i="1" s="1"/>
  <c r="S32" i="1"/>
  <c r="AB32" i="1" s="1"/>
  <c r="S38" i="1"/>
  <c r="AB38" i="1" s="1"/>
  <c r="S30" i="1"/>
  <c r="AB30" i="1" s="1"/>
  <c r="S34" i="1"/>
  <c r="AB34" i="1" s="1"/>
  <c r="S17" i="1"/>
  <c r="S7" i="1"/>
  <c r="AB7" i="1" s="1"/>
  <c r="S24" i="1"/>
  <c r="AB24" i="1" s="1"/>
  <c r="AB6" i="1"/>
  <c r="S9" i="1"/>
  <c r="N356" i="1"/>
  <c r="N366" i="1"/>
  <c r="N388" i="1"/>
  <c r="N398" i="1"/>
  <c r="N409" i="1"/>
  <c r="N420" i="1"/>
  <c r="N430" i="1"/>
  <c r="N441" i="1"/>
  <c r="N462" i="1"/>
  <c r="N473" i="1"/>
  <c r="N484" i="1"/>
  <c r="N494" i="1"/>
  <c r="N505" i="1"/>
  <c r="N516" i="1"/>
  <c r="N526" i="1"/>
  <c r="N540" i="1"/>
  <c r="N554" i="1"/>
  <c r="N568" i="1"/>
  <c r="N582" i="1"/>
  <c r="N597" i="1"/>
  <c r="N610" i="1"/>
  <c r="N625" i="1"/>
  <c r="N640" i="1"/>
  <c r="N653" i="1"/>
  <c r="N668" i="1"/>
  <c r="N682" i="1"/>
  <c r="N696" i="1"/>
  <c r="N710" i="1"/>
  <c r="N725" i="1"/>
  <c r="N738" i="1"/>
  <c r="N753" i="1"/>
  <c r="N770" i="1"/>
  <c r="N789" i="1"/>
  <c r="N805" i="1"/>
  <c r="N822" i="1"/>
  <c r="N838" i="1"/>
  <c r="N856" i="1"/>
  <c r="N874" i="1"/>
  <c r="N898" i="1"/>
  <c r="N938" i="1"/>
  <c r="N981" i="1"/>
  <c r="N1024" i="1"/>
  <c r="N1066" i="1"/>
  <c r="N1109" i="1"/>
  <c r="N1158" i="1"/>
  <c r="N1206" i="1"/>
  <c r="N1255" i="1"/>
  <c r="N1304" i="1"/>
  <c r="N1352" i="1"/>
  <c r="N1401" i="1"/>
  <c r="N1457" i="1"/>
  <c r="N1513" i="1"/>
  <c r="N1581" i="1"/>
  <c r="N345" i="1"/>
  <c r="N377" i="1"/>
  <c r="N452" i="1"/>
  <c r="N6" i="1"/>
  <c r="N16" i="1"/>
  <c r="N26" i="1"/>
  <c r="N37" i="1"/>
  <c r="N48" i="1"/>
  <c r="N58" i="1"/>
  <c r="N69" i="1"/>
  <c r="N80" i="1"/>
  <c r="N90" i="1"/>
  <c r="N101" i="1"/>
  <c r="N112" i="1"/>
  <c r="N122" i="1"/>
  <c r="N133" i="1"/>
  <c r="N144" i="1"/>
  <c r="N154" i="1"/>
  <c r="N165" i="1"/>
  <c r="N176" i="1"/>
  <c r="N186" i="1"/>
  <c r="N197" i="1"/>
  <c r="N208" i="1"/>
  <c r="N218" i="1"/>
  <c r="N229" i="1"/>
  <c r="N240" i="1"/>
  <c r="N250" i="1"/>
  <c r="N261" i="1"/>
  <c r="N272" i="1"/>
  <c r="N282" i="1"/>
  <c r="N293" i="1"/>
  <c r="N304" i="1"/>
  <c r="N314" i="1"/>
  <c r="N325" i="1"/>
  <c r="N336" i="1"/>
  <c r="N346" i="1"/>
  <c r="N357" i="1"/>
  <c r="N368" i="1"/>
  <c r="N378" i="1"/>
  <c r="N389" i="1"/>
  <c r="N400" i="1"/>
  <c r="N410" i="1"/>
  <c r="N421" i="1"/>
  <c r="N432" i="1"/>
  <c r="N442" i="1"/>
  <c r="N453" i="1"/>
  <c r="N464" i="1"/>
  <c r="N474" i="1"/>
  <c r="N485" i="1"/>
  <c r="N496" i="1"/>
  <c r="N506" i="1"/>
  <c r="N517" i="1"/>
  <c r="N528" i="1"/>
  <c r="N541" i="1"/>
  <c r="N556" i="1"/>
  <c r="N570" i="1"/>
  <c r="N584" i="1"/>
  <c r="N598" i="1"/>
  <c r="N613" i="1"/>
  <c r="N626" i="1"/>
  <c r="N641" i="1"/>
  <c r="N656" i="1"/>
  <c r="N669" i="1"/>
  <c r="N684" i="1"/>
  <c r="N698" i="1"/>
  <c r="N712" i="1"/>
  <c r="N726" i="1"/>
  <c r="N741" i="1"/>
  <c r="N757" i="1"/>
  <c r="N773" i="1"/>
  <c r="N790" i="1"/>
  <c r="N806" i="1"/>
  <c r="N824" i="1"/>
  <c r="N842" i="1"/>
  <c r="N858" i="1"/>
  <c r="N876" i="1"/>
  <c r="N902" i="1"/>
  <c r="N945" i="1"/>
  <c r="N988" i="1"/>
  <c r="N1030" i="1"/>
  <c r="N1073" i="1"/>
  <c r="N1117" i="1"/>
  <c r="N1165" i="1"/>
  <c r="N1214" i="1"/>
  <c r="N1263" i="1"/>
  <c r="N1311" i="1"/>
  <c r="N1360" i="1"/>
  <c r="N1410" i="1"/>
  <c r="N1465" i="1"/>
  <c r="N1526" i="1"/>
  <c r="N1596" i="1"/>
  <c r="N1588" i="1"/>
  <c r="N1580" i="1"/>
  <c r="N1572" i="1"/>
  <c r="N1564" i="1"/>
  <c r="N1556" i="1"/>
  <c r="N1548" i="1"/>
  <c r="N1540" i="1"/>
  <c r="N1532" i="1"/>
  <c r="N1524" i="1"/>
  <c r="N1516" i="1"/>
  <c r="N1508" i="1"/>
  <c r="N1500" i="1"/>
  <c r="N1492" i="1"/>
  <c r="N1484" i="1"/>
  <c r="N1476" i="1"/>
  <c r="N1468" i="1"/>
  <c r="N1460" i="1"/>
  <c r="N1452" i="1"/>
  <c r="N1444" i="1"/>
  <c r="N1436" i="1"/>
  <c r="N1428" i="1"/>
  <c r="N1420" i="1"/>
  <c r="N1412" i="1"/>
  <c r="N1404" i="1"/>
  <c r="N1396" i="1"/>
  <c r="N1388" i="1"/>
  <c r="N1380" i="1"/>
  <c r="N1372" i="1"/>
  <c r="N1364" i="1"/>
  <c r="N1356" i="1"/>
  <c r="N1348" i="1"/>
  <c r="N1340" i="1"/>
  <c r="N1332" i="1"/>
  <c r="N1324" i="1"/>
  <c r="N1316" i="1"/>
  <c r="N1308" i="1"/>
  <c r="N1300" i="1"/>
  <c r="N1292" i="1"/>
  <c r="N1284" i="1"/>
  <c r="N1276" i="1"/>
  <c r="N1268" i="1"/>
  <c r="N1260" i="1"/>
  <c r="N1252" i="1"/>
  <c r="N1244" i="1"/>
  <c r="N1236" i="1"/>
  <c r="N1228" i="1"/>
  <c r="N1220" i="1"/>
  <c r="N1212" i="1"/>
  <c r="N1204" i="1"/>
  <c r="N1196" i="1"/>
  <c r="N1188" i="1"/>
  <c r="N1180" i="1"/>
  <c r="N1172" i="1"/>
  <c r="N1164" i="1"/>
  <c r="N1156" i="1"/>
  <c r="N1148" i="1"/>
  <c r="N1140" i="1"/>
  <c r="N1132" i="1"/>
  <c r="N1124" i="1"/>
  <c r="N1116" i="1"/>
  <c r="N1598" i="1"/>
  <c r="N1589" i="1"/>
  <c r="N1579" i="1"/>
  <c r="N1570" i="1"/>
  <c r="N1561" i="1"/>
  <c r="N1552" i="1"/>
  <c r="N1543" i="1"/>
  <c r="N1534" i="1"/>
  <c r="N1525" i="1"/>
  <c r="N1515" i="1"/>
  <c r="N1506" i="1"/>
  <c r="N1597" i="1"/>
  <c r="N1587" i="1"/>
  <c r="N1578" i="1"/>
  <c r="N1569" i="1"/>
  <c r="N1560" i="1"/>
  <c r="N1551" i="1"/>
  <c r="N1542" i="1"/>
  <c r="N1533" i="1"/>
  <c r="N1523" i="1"/>
  <c r="N1514" i="1"/>
  <c r="N1505" i="1"/>
  <c r="N1496" i="1"/>
  <c r="N1487" i="1"/>
  <c r="N1478" i="1"/>
  <c r="N1469" i="1"/>
  <c r="N1459" i="1"/>
  <c r="N1450" i="1"/>
  <c r="N1441" i="1"/>
  <c r="N1432" i="1"/>
  <c r="N1423" i="1"/>
  <c r="N1414" i="1"/>
  <c r="N1405" i="1"/>
  <c r="N1601" i="1"/>
  <c r="N1590" i="1"/>
  <c r="N1576" i="1"/>
  <c r="N1565" i="1"/>
  <c r="N1553" i="1"/>
  <c r="N1539" i="1"/>
  <c r="N1528" i="1"/>
  <c r="N1517" i="1"/>
  <c r="N1503" i="1"/>
  <c r="N1493" i="1"/>
  <c r="N1482" i="1"/>
  <c r="N1472" i="1"/>
  <c r="N1462" i="1"/>
  <c r="N1451" i="1"/>
  <c r="N1440" i="1"/>
  <c r="N1430" i="1"/>
  <c r="N1419" i="1"/>
  <c r="N1409" i="1"/>
  <c r="N1399" i="1"/>
  <c r="N1390" i="1"/>
  <c r="N1381" i="1"/>
  <c r="N1371" i="1"/>
  <c r="N1362" i="1"/>
  <c r="N1353" i="1"/>
  <c r="N1344" i="1"/>
  <c r="N1335" i="1"/>
  <c r="N1326" i="1"/>
  <c r="N1317" i="1"/>
  <c r="N1307" i="1"/>
  <c r="N1298" i="1"/>
  <c r="N1289" i="1"/>
  <c r="N1280" i="1"/>
  <c r="N1271" i="1"/>
  <c r="N1262" i="1"/>
  <c r="N1253" i="1"/>
  <c r="N1243" i="1"/>
  <c r="N1234" i="1"/>
  <c r="N1225" i="1"/>
  <c r="N1216" i="1"/>
  <c r="N1207" i="1"/>
  <c r="N1198" i="1"/>
  <c r="N1189" i="1"/>
  <c r="N1179" i="1"/>
  <c r="N1170" i="1"/>
  <c r="N1161" i="1"/>
  <c r="N1152" i="1"/>
  <c r="N1143" i="1"/>
  <c r="N1134" i="1"/>
  <c r="N1125" i="1"/>
  <c r="N1115" i="1"/>
  <c r="N1107" i="1"/>
  <c r="N1099" i="1"/>
  <c r="N1091" i="1"/>
  <c r="N1083" i="1"/>
  <c r="N1075" i="1"/>
  <c r="N1067" i="1"/>
  <c r="N1059" i="1"/>
  <c r="N1051" i="1"/>
  <c r="N1043" i="1"/>
  <c r="N1035" i="1"/>
  <c r="N1027" i="1"/>
  <c r="N1019" i="1"/>
  <c r="N1011" i="1"/>
  <c r="N1003" i="1"/>
  <c r="N995" i="1"/>
  <c r="N987" i="1"/>
  <c r="N979" i="1"/>
  <c r="N971" i="1"/>
  <c r="N963" i="1"/>
  <c r="N955" i="1"/>
  <c r="N947" i="1"/>
  <c r="N939" i="1"/>
  <c r="N931" i="1"/>
  <c r="N923" i="1"/>
  <c r="N915" i="1"/>
  <c r="N907" i="1"/>
  <c r="N899" i="1"/>
  <c r="N891" i="1"/>
  <c r="N883" i="1"/>
  <c r="N875" i="1"/>
  <c r="N867" i="1"/>
  <c r="N859" i="1"/>
  <c r="N851" i="1"/>
  <c r="N843" i="1"/>
  <c r="N835" i="1"/>
  <c r="N827" i="1"/>
  <c r="N819" i="1"/>
  <c r="N811" i="1"/>
  <c r="N803" i="1"/>
  <c r="N795" i="1"/>
  <c r="N787" i="1"/>
  <c r="N779" i="1"/>
  <c r="N771" i="1"/>
  <c r="N763" i="1"/>
  <c r="N755" i="1"/>
  <c r="N747" i="1"/>
  <c r="N739" i="1"/>
  <c r="N731" i="1"/>
  <c r="N723" i="1"/>
  <c r="N715" i="1"/>
  <c r="N707" i="1"/>
  <c r="N699" i="1"/>
  <c r="N691" i="1"/>
  <c r="N683" i="1"/>
  <c r="N675" i="1"/>
  <c r="N667" i="1"/>
  <c r="N659" i="1"/>
  <c r="N651" i="1"/>
  <c r="N643" i="1"/>
  <c r="N635" i="1"/>
  <c r="N627" i="1"/>
  <c r="N619" i="1"/>
  <c r="N611" i="1"/>
  <c r="N603" i="1"/>
  <c r="N595" i="1"/>
  <c r="N587" i="1"/>
  <c r="N579" i="1"/>
  <c r="N571" i="1"/>
  <c r="N563" i="1"/>
  <c r="N555" i="1"/>
  <c r="N547" i="1"/>
  <c r="N539" i="1"/>
  <c r="N531" i="1"/>
  <c r="N1594" i="1"/>
  <c r="N1583" i="1"/>
  <c r="N1571" i="1"/>
  <c r="N1558" i="1"/>
  <c r="N1546" i="1"/>
  <c r="N1535" i="1"/>
  <c r="N1521" i="1"/>
  <c r="N1510" i="1"/>
  <c r="N1498" i="1"/>
  <c r="N1488" i="1"/>
  <c r="N1477" i="1"/>
  <c r="N1466" i="1"/>
  <c r="N1456" i="1"/>
  <c r="N1446" i="1"/>
  <c r="N1435" i="1"/>
  <c r="N1425" i="1"/>
  <c r="N1415" i="1"/>
  <c r="N1403" i="1"/>
  <c r="N1394" i="1"/>
  <c r="N1385" i="1"/>
  <c r="N1376" i="1"/>
  <c r="N1367" i="1"/>
  <c r="N1358" i="1"/>
  <c r="N1349" i="1"/>
  <c r="N1339" i="1"/>
  <c r="N1330" i="1"/>
  <c r="N1321" i="1"/>
  <c r="N1312" i="1"/>
  <c r="N1303" i="1"/>
  <c r="N1294" i="1"/>
  <c r="N1285" i="1"/>
  <c r="N1275" i="1"/>
  <c r="N1266" i="1"/>
  <c r="N1257" i="1"/>
  <c r="N1248" i="1"/>
  <c r="N1239" i="1"/>
  <c r="N1230" i="1"/>
  <c r="N1221" i="1"/>
  <c r="N1211" i="1"/>
  <c r="N1202" i="1"/>
  <c r="N1193" i="1"/>
  <c r="N1184" i="1"/>
  <c r="N1175" i="1"/>
  <c r="N1166" i="1"/>
  <c r="N1157" i="1"/>
  <c r="N1147" i="1"/>
  <c r="N1138" i="1"/>
  <c r="N1129" i="1"/>
  <c r="N1120" i="1"/>
  <c r="N1111" i="1"/>
  <c r="N1103" i="1"/>
  <c r="N1095" i="1"/>
  <c r="N1087" i="1"/>
  <c r="N1079" i="1"/>
  <c r="N1071" i="1"/>
  <c r="N1063" i="1"/>
  <c r="N1055" i="1"/>
  <c r="N1047" i="1"/>
  <c r="N1039" i="1"/>
  <c r="N1031" i="1"/>
  <c r="N1023" i="1"/>
  <c r="N1015" i="1"/>
  <c r="N1007" i="1"/>
  <c r="N999" i="1"/>
  <c r="N991" i="1"/>
  <c r="N983" i="1"/>
  <c r="N975" i="1"/>
  <c r="N967" i="1"/>
  <c r="N959" i="1"/>
  <c r="N951" i="1"/>
  <c r="N943" i="1"/>
  <c r="N935" i="1"/>
  <c r="N927" i="1"/>
  <c r="N919" i="1"/>
  <c r="N911" i="1"/>
  <c r="N903" i="1"/>
  <c r="N895" i="1"/>
  <c r="N887" i="1"/>
  <c r="N879" i="1"/>
  <c r="N871" i="1"/>
  <c r="N863" i="1"/>
  <c r="N855" i="1"/>
  <c r="N847" i="1"/>
  <c r="N839" i="1"/>
  <c r="N831" i="1"/>
  <c r="N823" i="1"/>
  <c r="N815" i="1"/>
  <c r="N807" i="1"/>
  <c r="N799" i="1"/>
  <c r="N791" i="1"/>
  <c r="N783" i="1"/>
  <c r="N775" i="1"/>
  <c r="N767" i="1"/>
  <c r="N759" i="1"/>
  <c r="N751" i="1"/>
  <c r="N743" i="1"/>
  <c r="N735" i="1"/>
  <c r="N727" i="1"/>
  <c r="N719" i="1"/>
  <c r="N711" i="1"/>
  <c r="N703" i="1"/>
  <c r="N695" i="1"/>
  <c r="N687" i="1"/>
  <c r="N679" i="1"/>
  <c r="N671" i="1"/>
  <c r="N663" i="1"/>
  <c r="N655" i="1"/>
  <c r="N647" i="1"/>
  <c r="N639" i="1"/>
  <c r="N631" i="1"/>
  <c r="N623" i="1"/>
  <c r="N615" i="1"/>
  <c r="N607" i="1"/>
  <c r="N599" i="1"/>
  <c r="N591" i="1"/>
  <c r="N583" i="1"/>
  <c r="N575" i="1"/>
  <c r="N567" i="1"/>
  <c r="N559" i="1"/>
  <c r="N551" i="1"/>
  <c r="N543" i="1"/>
  <c r="N535" i="1"/>
  <c r="N1593" i="1"/>
  <c r="N1577" i="1"/>
  <c r="N1562" i="1"/>
  <c r="N1545" i="1"/>
  <c r="N1529" i="1"/>
  <c r="N1512" i="1"/>
  <c r="N1497" i="1"/>
  <c r="N1483" i="1"/>
  <c r="N1470" i="1"/>
  <c r="N1455" i="1"/>
  <c r="N1442" i="1"/>
  <c r="N1427" i="1"/>
  <c r="N1413" i="1"/>
  <c r="N1400" i="1"/>
  <c r="N1387" i="1"/>
  <c r="N1375" i="1"/>
  <c r="N1363" i="1"/>
  <c r="N1351" i="1"/>
  <c r="N1338" i="1"/>
  <c r="N1327" i="1"/>
  <c r="N1314" i="1"/>
  <c r="N1302" i="1"/>
  <c r="N1290" i="1"/>
  <c r="N1278" i="1"/>
  <c r="N1265" i="1"/>
  <c r="N1254" i="1"/>
  <c r="N1241" i="1"/>
  <c r="N1229" i="1"/>
  <c r="N1217" i="1"/>
  <c r="N1205" i="1"/>
  <c r="N1192" i="1"/>
  <c r="N1181" i="1"/>
  <c r="N1168" i="1"/>
  <c r="N1155" i="1"/>
  <c r="N1144" i="1"/>
  <c r="N1131" i="1"/>
  <c r="N1119" i="1"/>
  <c r="N1108" i="1"/>
  <c r="N1097" i="1"/>
  <c r="N1086" i="1"/>
  <c r="N1076" i="1"/>
  <c r="N1065" i="1"/>
  <c r="N1054" i="1"/>
  <c r="N1044" i="1"/>
  <c r="N1033" i="1"/>
  <c r="N1022" i="1"/>
  <c r="N1012" i="1"/>
  <c r="N1001" i="1"/>
  <c r="N990" i="1"/>
  <c r="N980" i="1"/>
  <c r="N969" i="1"/>
  <c r="N958" i="1"/>
  <c r="N948" i="1"/>
  <c r="N937" i="1"/>
  <c r="N926" i="1"/>
  <c r="N916" i="1"/>
  <c r="N905" i="1"/>
  <c r="N894" i="1"/>
  <c r="N884" i="1"/>
  <c r="N873" i="1"/>
  <c r="N862" i="1"/>
  <c r="N852" i="1"/>
  <c r="N841" i="1"/>
  <c r="N830" i="1"/>
  <c r="N820" i="1"/>
  <c r="N809" i="1"/>
  <c r="N798" i="1"/>
  <c r="N788" i="1"/>
  <c r="N777" i="1"/>
  <c r="N766" i="1"/>
  <c r="N756" i="1"/>
  <c r="N745" i="1"/>
  <c r="N734" i="1"/>
  <c r="N724" i="1"/>
  <c r="N713" i="1"/>
  <c r="N702" i="1"/>
  <c r="N692" i="1"/>
  <c r="N681" i="1"/>
  <c r="N670" i="1"/>
  <c r="N660" i="1"/>
  <c r="N649" i="1"/>
  <c r="N638" i="1"/>
  <c r="N628" i="1"/>
  <c r="N617" i="1"/>
  <c r="N606" i="1"/>
  <c r="N596" i="1"/>
  <c r="N585" i="1"/>
  <c r="N574" i="1"/>
  <c r="N564" i="1"/>
  <c r="N553" i="1"/>
  <c r="N542" i="1"/>
  <c r="N532" i="1"/>
  <c r="N523" i="1"/>
  <c r="N515" i="1"/>
  <c r="N507" i="1"/>
  <c r="N499" i="1"/>
  <c r="N491" i="1"/>
  <c r="N483" i="1"/>
  <c r="N475" i="1"/>
  <c r="N467" i="1"/>
  <c r="N459" i="1"/>
  <c r="N451" i="1"/>
  <c r="N443" i="1"/>
  <c r="N435" i="1"/>
  <c r="N427" i="1"/>
  <c r="N419" i="1"/>
  <c r="N411" i="1"/>
  <c r="N403" i="1"/>
  <c r="N395" i="1"/>
  <c r="N387" i="1"/>
  <c r="N379" i="1"/>
  <c r="N371" i="1"/>
  <c r="N363" i="1"/>
  <c r="N355" i="1"/>
  <c r="N347" i="1"/>
  <c r="N339" i="1"/>
  <c r="N331" i="1"/>
  <c r="N323" i="1"/>
  <c r="N315" i="1"/>
  <c r="N307" i="1"/>
  <c r="N299" i="1"/>
  <c r="N291" i="1"/>
  <c r="N283" i="1"/>
  <c r="N275" i="1"/>
  <c r="N267" i="1"/>
  <c r="N259" i="1"/>
  <c r="N251" i="1"/>
  <c r="N243" i="1"/>
  <c r="N235" i="1"/>
  <c r="N227" i="1"/>
  <c r="N219" i="1"/>
  <c r="N211" i="1"/>
  <c r="N203" i="1"/>
  <c r="N195" i="1"/>
  <c r="N187" i="1"/>
  <c r="N179" i="1"/>
  <c r="N171" i="1"/>
  <c r="N163" i="1"/>
  <c r="N155" i="1"/>
  <c r="N147" i="1"/>
  <c r="N139" i="1"/>
  <c r="N131" i="1"/>
  <c r="N123" i="1"/>
  <c r="N115" i="1"/>
  <c r="N107" i="1"/>
  <c r="N99" i="1"/>
  <c r="N91" i="1"/>
  <c r="N83" i="1"/>
  <c r="N75" i="1"/>
  <c r="N67" i="1"/>
  <c r="N59" i="1"/>
  <c r="N51" i="1"/>
  <c r="N43" i="1"/>
  <c r="N35" i="1"/>
  <c r="N27" i="1"/>
  <c r="N19" i="1"/>
  <c r="N11" i="1"/>
  <c r="U6" i="1" s="1"/>
  <c r="N1592" i="1"/>
  <c r="N1575" i="1"/>
  <c r="N1559" i="1"/>
  <c r="N1544" i="1"/>
  <c r="N1527" i="1"/>
  <c r="N1511" i="1"/>
  <c r="N1495" i="1"/>
  <c r="N1481" i="1"/>
  <c r="N1467" i="1"/>
  <c r="N1454" i="1"/>
  <c r="N1439" i="1"/>
  <c r="N1426" i="1"/>
  <c r="N1411" i="1"/>
  <c r="N1398" i="1"/>
  <c r="N1386" i="1"/>
  <c r="N1374" i="1"/>
  <c r="N1361" i="1"/>
  <c r="N1350" i="1"/>
  <c r="N1337" i="1"/>
  <c r="N1325" i="1"/>
  <c r="N1313" i="1"/>
  <c r="N1301" i="1"/>
  <c r="N1288" i="1"/>
  <c r="N1277" i="1"/>
  <c r="N1264" i="1"/>
  <c r="N1251" i="1"/>
  <c r="N1240" i="1"/>
  <c r="N1227" i="1"/>
  <c r="N1215" i="1"/>
  <c r="N1203" i="1"/>
  <c r="N1191" i="1"/>
  <c r="N1178" i="1"/>
  <c r="N1167" i="1"/>
  <c r="N1154" i="1"/>
  <c r="N1142" i="1"/>
  <c r="N1130" i="1"/>
  <c r="N1118" i="1"/>
  <c r="N1106" i="1"/>
  <c r="N1096" i="1"/>
  <c r="N1085" i="1"/>
  <c r="N1074" i="1"/>
  <c r="N1064" i="1"/>
  <c r="N1053" i="1"/>
  <c r="N1042" i="1"/>
  <c r="N1032" i="1"/>
  <c r="N1021" i="1"/>
  <c r="N1010" i="1"/>
  <c r="N1000" i="1"/>
  <c r="N989" i="1"/>
  <c r="N978" i="1"/>
  <c r="N968" i="1"/>
  <c r="N957" i="1"/>
  <c r="N946" i="1"/>
  <c r="N936" i="1"/>
  <c r="N925" i="1"/>
  <c r="N914" i="1"/>
  <c r="N904" i="1"/>
  <c r="N893" i="1"/>
  <c r="N882" i="1"/>
  <c r="N872" i="1"/>
  <c r="N861" i="1"/>
  <c r="N850" i="1"/>
  <c r="N840" i="1"/>
  <c r="N829" i="1"/>
  <c r="N818" i="1"/>
  <c r="N808" i="1"/>
  <c r="N797" i="1"/>
  <c r="N786" i="1"/>
  <c r="N776" i="1"/>
  <c r="N765" i="1"/>
  <c r="N754" i="1"/>
  <c r="N1586" i="1"/>
  <c r="N1573" i="1"/>
  <c r="N1555" i="1"/>
  <c r="N1538" i="1"/>
  <c r="N1522" i="1"/>
  <c r="N1507" i="1"/>
  <c r="N1491" i="1"/>
  <c r="N1479" i="1"/>
  <c r="N1464" i="1"/>
  <c r="N1449" i="1"/>
  <c r="N1437" i="1"/>
  <c r="N1422" i="1"/>
  <c r="N1408" i="1"/>
  <c r="N1395" i="1"/>
  <c r="N1383" i="1"/>
  <c r="N1370" i="1"/>
  <c r="N1359" i="1"/>
  <c r="N1346" i="1"/>
  <c r="N1334" i="1"/>
  <c r="N1322" i="1"/>
  <c r="N1310" i="1"/>
  <c r="N1297" i="1"/>
  <c r="N1286" i="1"/>
  <c r="N1273" i="1"/>
  <c r="N1261" i="1"/>
  <c r="N1249" i="1"/>
  <c r="N1237" i="1"/>
  <c r="N1224" i="1"/>
  <c r="N1213" i="1"/>
  <c r="N1200" i="1"/>
  <c r="N1187" i="1"/>
  <c r="N1176" i="1"/>
  <c r="N1163" i="1"/>
  <c r="N1151" i="1"/>
  <c r="N1139" i="1"/>
  <c r="N1127" i="1"/>
  <c r="N1114" i="1"/>
  <c r="N1104" i="1"/>
  <c r="N1093" i="1"/>
  <c r="N1082" i="1"/>
  <c r="N1072" i="1"/>
  <c r="N1061" i="1"/>
  <c r="N1050" i="1"/>
  <c r="N1040" i="1"/>
  <c r="N1029" i="1"/>
  <c r="N1018" i="1"/>
  <c r="N1008" i="1"/>
  <c r="N997" i="1"/>
  <c r="N986" i="1"/>
  <c r="N976" i="1"/>
  <c r="N965" i="1"/>
  <c r="N954" i="1"/>
  <c r="N944" i="1"/>
  <c r="N933" i="1"/>
  <c r="N922" i="1"/>
  <c r="N912" i="1"/>
  <c r="N901" i="1"/>
  <c r="N890" i="1"/>
  <c r="N880" i="1"/>
  <c r="N1602" i="1"/>
  <c r="N1585" i="1"/>
  <c r="N1568" i="1"/>
  <c r="N1554" i="1"/>
  <c r="N1537" i="1"/>
  <c r="N1520" i="1"/>
  <c r="N1504" i="1"/>
  <c r="N1490" i="1"/>
  <c r="N1475" i="1"/>
  <c r="N1463" i="1"/>
  <c r="N1448" i="1"/>
  <c r="N1434" i="1"/>
  <c r="N1421" i="1"/>
  <c r="N1407" i="1"/>
  <c r="N1393" i="1"/>
  <c r="N1382" i="1"/>
  <c r="N1369" i="1"/>
  <c r="N1357" i="1"/>
  <c r="N1345" i="1"/>
  <c r="N1333" i="1"/>
  <c r="N1320" i="1"/>
  <c r="N1309" i="1"/>
  <c r="N1296" i="1"/>
  <c r="N1283" i="1"/>
  <c r="N1272" i="1"/>
  <c r="N1259" i="1"/>
  <c r="N1247" i="1"/>
  <c r="N1235" i="1"/>
  <c r="N1223" i="1"/>
  <c r="N1210" i="1"/>
  <c r="N1199" i="1"/>
  <c r="N1186" i="1"/>
  <c r="N1174" i="1"/>
  <c r="N1162" i="1"/>
  <c r="N1150" i="1"/>
  <c r="N1137" i="1"/>
  <c r="N1126" i="1"/>
  <c r="N1113" i="1"/>
  <c r="N1102" i="1"/>
  <c r="N1092" i="1"/>
  <c r="N1081" i="1"/>
  <c r="N1070" i="1"/>
  <c r="N1060" i="1"/>
  <c r="N1049" i="1"/>
  <c r="N1038" i="1"/>
  <c r="N1028" i="1"/>
  <c r="N1017" i="1"/>
  <c r="N1006" i="1"/>
  <c r="N996" i="1"/>
  <c r="N985" i="1"/>
  <c r="N974" i="1"/>
  <c r="N964" i="1"/>
  <c r="N953" i="1"/>
  <c r="N942" i="1"/>
  <c r="N932" i="1"/>
  <c r="N921" i="1"/>
  <c r="N910" i="1"/>
  <c r="N900" i="1"/>
  <c r="N889" i="1"/>
  <c r="N878" i="1"/>
  <c r="N868" i="1"/>
  <c r="N857" i="1"/>
  <c r="N846" i="1"/>
  <c r="N836" i="1"/>
  <c r="N825" i="1"/>
  <c r="N814" i="1"/>
  <c r="N804" i="1"/>
  <c r="N793" i="1"/>
  <c r="N782" i="1"/>
  <c r="N772" i="1"/>
  <c r="N761" i="1"/>
  <c r="N750" i="1"/>
  <c r="N740" i="1"/>
  <c r="N729" i="1"/>
  <c r="N718" i="1"/>
  <c r="N708" i="1"/>
  <c r="N697" i="1"/>
  <c r="N686" i="1"/>
  <c r="N676" i="1"/>
  <c r="N665" i="1"/>
  <c r="N654" i="1"/>
  <c r="N644" i="1"/>
  <c r="N633" i="1"/>
  <c r="N622" i="1"/>
  <c r="N612" i="1"/>
  <c r="N601" i="1"/>
  <c r="N590" i="1"/>
  <c r="N580" i="1"/>
  <c r="N569" i="1"/>
  <c r="N558" i="1"/>
  <c r="N548" i="1"/>
  <c r="N537" i="1"/>
  <c r="N527" i="1"/>
  <c r="N519" i="1"/>
  <c r="N511" i="1"/>
  <c r="N503" i="1"/>
  <c r="N495" i="1"/>
  <c r="N487" i="1"/>
  <c r="N479" i="1"/>
  <c r="N471" i="1"/>
  <c r="N463" i="1"/>
  <c r="N455" i="1"/>
  <c r="N447" i="1"/>
  <c r="N439" i="1"/>
  <c r="N431" i="1"/>
  <c r="N423" i="1"/>
  <c r="N415" i="1"/>
  <c r="N407" i="1"/>
  <c r="N399" i="1"/>
  <c r="N391" i="1"/>
  <c r="N383" i="1"/>
  <c r="N375" i="1"/>
  <c r="N367" i="1"/>
  <c r="N359" i="1"/>
  <c r="N351" i="1"/>
  <c r="N343" i="1"/>
  <c r="N335" i="1"/>
  <c r="N327" i="1"/>
  <c r="N319" i="1"/>
  <c r="N311" i="1"/>
  <c r="N303" i="1"/>
  <c r="N295" i="1"/>
  <c r="N287" i="1"/>
  <c r="N279" i="1"/>
  <c r="N271" i="1"/>
  <c r="N263" i="1"/>
  <c r="N255" i="1"/>
  <c r="N247" i="1"/>
  <c r="N239" i="1"/>
  <c r="N231" i="1"/>
  <c r="N223" i="1"/>
  <c r="N215" i="1"/>
  <c r="N207" i="1"/>
  <c r="N199" i="1"/>
  <c r="N191" i="1"/>
  <c r="N183" i="1"/>
  <c r="N175" i="1"/>
  <c r="N167" i="1"/>
  <c r="N159" i="1"/>
  <c r="N151" i="1"/>
  <c r="N143" i="1"/>
  <c r="N135" i="1"/>
  <c r="N127" i="1"/>
  <c r="N119" i="1"/>
  <c r="N111" i="1"/>
  <c r="N103" i="1"/>
  <c r="N95" i="1"/>
  <c r="N87" i="1"/>
  <c r="N79" i="1"/>
  <c r="N71" i="1"/>
  <c r="N63" i="1"/>
  <c r="N55" i="1"/>
  <c r="N47" i="1"/>
  <c r="N39" i="1"/>
  <c r="N31" i="1"/>
  <c r="N23" i="1"/>
  <c r="N15" i="1"/>
  <c r="N7" i="1"/>
  <c r="N1600" i="1"/>
  <c r="N1584" i="1"/>
  <c r="N1567" i="1"/>
  <c r="N1550" i="1"/>
  <c r="N1536" i="1"/>
  <c r="N1519" i="1"/>
  <c r="N1502" i="1"/>
  <c r="N1489" i="1"/>
  <c r="N1474" i="1"/>
  <c r="N1461" i="1"/>
  <c r="N1447" i="1"/>
  <c r="N1433" i="1"/>
  <c r="N1418" i="1"/>
  <c r="N1406" i="1"/>
  <c r="N1392" i="1"/>
  <c r="N1379" i="1"/>
  <c r="N1368" i="1"/>
  <c r="N1355" i="1"/>
  <c r="N1343" i="1"/>
  <c r="N1331" i="1"/>
  <c r="N1319" i="1"/>
  <c r="N1306" i="1"/>
  <c r="N1295" i="1"/>
  <c r="N1282" i="1"/>
  <c r="N1270" i="1"/>
  <c r="N1258" i="1"/>
  <c r="N1246" i="1"/>
  <c r="N1233" i="1"/>
  <c r="N1222" i="1"/>
  <c r="N1209" i="1"/>
  <c r="N1197" i="1"/>
  <c r="N1185" i="1"/>
  <c r="N1173" i="1"/>
  <c r="N1160" i="1"/>
  <c r="N1149" i="1"/>
  <c r="N1136" i="1"/>
  <c r="N1123" i="1"/>
  <c r="N1112" i="1"/>
  <c r="N1101" i="1"/>
  <c r="N1090" i="1"/>
  <c r="N1080" i="1"/>
  <c r="N1069" i="1"/>
  <c r="N1058" i="1"/>
  <c r="N1048" i="1"/>
  <c r="N1037" i="1"/>
  <c r="N1026" i="1"/>
  <c r="N1016" i="1"/>
  <c r="N1005" i="1"/>
  <c r="N994" i="1"/>
  <c r="N984" i="1"/>
  <c r="N973" i="1"/>
  <c r="N962" i="1"/>
  <c r="N952" i="1"/>
  <c r="N941" i="1"/>
  <c r="N930" i="1"/>
  <c r="N920" i="1"/>
  <c r="N909" i="1"/>
  <c r="N1599" i="1"/>
  <c r="N1582" i="1"/>
  <c r="N1566" i="1"/>
  <c r="N1549" i="1"/>
  <c r="N1531" i="1"/>
  <c r="N1518" i="1"/>
  <c r="N1501" i="1"/>
  <c r="N1486" i="1"/>
  <c r="N1473" i="1"/>
  <c r="N1458" i="1"/>
  <c r="N1445" i="1"/>
  <c r="N1431" i="1"/>
  <c r="N1417" i="1"/>
  <c r="N1402" i="1"/>
  <c r="N1391" i="1"/>
  <c r="N1378" i="1"/>
  <c r="N1366" i="1"/>
  <c r="N1354" i="1"/>
  <c r="N1342" i="1"/>
  <c r="N1329" i="1"/>
  <c r="N1318" i="1"/>
  <c r="N1305" i="1"/>
  <c r="N1293" i="1"/>
  <c r="N1281" i="1"/>
  <c r="N1269" i="1"/>
  <c r="N1256" i="1"/>
  <c r="N1245" i="1"/>
  <c r="N1232" i="1"/>
  <c r="N1219" i="1"/>
  <c r="N1208" i="1"/>
  <c r="N1195" i="1"/>
  <c r="N1183" i="1"/>
  <c r="N1171" i="1"/>
  <c r="N1159" i="1"/>
  <c r="N1146" i="1"/>
  <c r="N1135" i="1"/>
  <c r="N1122" i="1"/>
  <c r="N1110" i="1"/>
  <c r="N1100" i="1"/>
  <c r="N1089" i="1"/>
  <c r="N1078" i="1"/>
  <c r="N1068" i="1"/>
  <c r="N1057" i="1"/>
  <c r="N1046" i="1"/>
  <c r="N1036" i="1"/>
  <c r="N1025" i="1"/>
  <c r="N1014" i="1"/>
  <c r="N1004" i="1"/>
  <c r="N993" i="1"/>
  <c r="N982" i="1"/>
  <c r="N972" i="1"/>
  <c r="N961" i="1"/>
  <c r="N950" i="1"/>
  <c r="N940" i="1"/>
  <c r="N929" i="1"/>
  <c r="N918" i="1"/>
  <c r="N908" i="1"/>
  <c r="N897" i="1"/>
  <c r="N886" i="1"/>
  <c r="N17" i="1"/>
  <c r="N28" i="1"/>
  <c r="N38" i="1"/>
  <c r="N49" i="1"/>
  <c r="N60" i="1"/>
  <c r="N70" i="1"/>
  <c r="N81" i="1"/>
  <c r="N92" i="1"/>
  <c r="N102" i="1"/>
  <c r="N113" i="1"/>
  <c r="N124" i="1"/>
  <c r="N134" i="1"/>
  <c r="N145" i="1"/>
  <c r="N156" i="1"/>
  <c r="N166" i="1"/>
  <c r="N177" i="1"/>
  <c r="N188" i="1"/>
  <c r="N198" i="1"/>
  <c r="N209" i="1"/>
  <c r="N220" i="1"/>
  <c r="N230" i="1"/>
  <c r="N241" i="1"/>
  <c r="N252" i="1"/>
  <c r="N262" i="1"/>
  <c r="N273" i="1"/>
  <c r="N284" i="1"/>
  <c r="N294" i="1"/>
  <c r="N305" i="1"/>
  <c r="N316" i="1"/>
  <c r="N326" i="1"/>
  <c r="N337" i="1"/>
  <c r="N348" i="1"/>
  <c r="N358" i="1"/>
  <c r="N369" i="1"/>
  <c r="N380" i="1"/>
  <c r="N390" i="1"/>
  <c r="N401" i="1"/>
  <c r="N412" i="1"/>
  <c r="N422" i="1"/>
  <c r="N433" i="1"/>
  <c r="N444" i="1"/>
  <c r="N454" i="1"/>
  <c r="N465" i="1"/>
  <c r="N476" i="1"/>
  <c r="N486" i="1"/>
  <c r="N497" i="1"/>
  <c r="N508" i="1"/>
  <c r="N518" i="1"/>
  <c r="N529" i="1"/>
  <c r="N544" i="1"/>
  <c r="N557" i="1"/>
  <c r="N572" i="1"/>
  <c r="N586" i="1"/>
  <c r="N600" i="1"/>
  <c r="N614" i="1"/>
  <c r="N629" i="1"/>
  <c r="N642" i="1"/>
  <c r="N657" i="1"/>
  <c r="N672" i="1"/>
  <c r="N685" i="1"/>
  <c r="N700" i="1"/>
  <c r="N714" i="1"/>
  <c r="N728" i="1"/>
  <c r="N742" i="1"/>
  <c r="N758" i="1"/>
  <c r="N774" i="1"/>
  <c r="N792" i="1"/>
  <c r="N810" i="1"/>
  <c r="N826" i="1"/>
  <c r="N844" i="1"/>
  <c r="N860" i="1"/>
  <c r="N877" i="1"/>
  <c r="N906" i="1"/>
  <c r="N949" i="1"/>
  <c r="N992" i="1"/>
  <c r="N1034" i="1"/>
  <c r="N1077" i="1"/>
  <c r="N1121" i="1"/>
  <c r="N1169" i="1"/>
  <c r="N1218" i="1"/>
  <c r="N1267" i="1"/>
  <c r="N1315" i="1"/>
  <c r="N1365" i="1"/>
  <c r="N1416" i="1"/>
  <c r="N1471" i="1"/>
  <c r="N1530" i="1"/>
  <c r="N1595" i="1"/>
  <c r="N93" i="1"/>
  <c r="N104" i="1"/>
  <c r="N114" i="1"/>
  <c r="N125" i="1"/>
  <c r="N136" i="1"/>
  <c r="N146" i="1"/>
  <c r="N157" i="1"/>
  <c r="N168" i="1"/>
  <c r="N178" i="1"/>
  <c r="N189" i="1"/>
  <c r="N200" i="1"/>
  <c r="N210" i="1"/>
  <c r="N221" i="1"/>
  <c r="N232" i="1"/>
  <c r="N242" i="1"/>
  <c r="N253" i="1"/>
  <c r="N264" i="1"/>
  <c r="N274" i="1"/>
  <c r="N285" i="1"/>
  <c r="N296" i="1"/>
  <c r="N306" i="1"/>
  <c r="N317" i="1"/>
  <c r="N328" i="1"/>
  <c r="N338" i="1"/>
  <c r="N349" i="1"/>
  <c r="N360" i="1"/>
  <c r="N370" i="1"/>
  <c r="N381" i="1"/>
  <c r="N392" i="1"/>
  <c r="N402" i="1"/>
  <c r="N413" i="1"/>
  <c r="N424" i="1"/>
  <c r="N434" i="1"/>
  <c r="N445" i="1"/>
  <c r="N456" i="1"/>
  <c r="N466" i="1"/>
  <c r="N477" i="1"/>
  <c r="N488" i="1"/>
  <c r="N498" i="1"/>
  <c r="N509" i="1"/>
  <c r="N520" i="1"/>
  <c r="N530" i="1"/>
  <c r="N545" i="1"/>
  <c r="N560" i="1"/>
  <c r="N573" i="1"/>
  <c r="N588" i="1"/>
  <c r="N602" i="1"/>
  <c r="N616" i="1"/>
  <c r="N630" i="1"/>
  <c r="N645" i="1"/>
  <c r="N658" i="1"/>
  <c r="N673" i="1"/>
  <c r="N688" i="1"/>
  <c r="N701" i="1"/>
  <c r="N716" i="1"/>
  <c r="N730" i="1"/>
  <c r="N744" i="1"/>
  <c r="N760" i="1"/>
  <c r="N778" i="1"/>
  <c r="N794" i="1"/>
  <c r="N812" i="1"/>
  <c r="N828" i="1"/>
  <c r="N845" i="1"/>
  <c r="N864" i="1"/>
  <c r="N881" i="1"/>
  <c r="N913" i="1"/>
  <c r="N956" i="1"/>
  <c r="N998" i="1"/>
  <c r="N1041" i="1"/>
  <c r="N1084" i="1"/>
  <c r="N1128" i="1"/>
  <c r="N1177" i="1"/>
  <c r="N1226" i="1"/>
  <c r="N1274" i="1"/>
  <c r="N1323" i="1"/>
  <c r="N1373" i="1"/>
  <c r="N1424" i="1"/>
  <c r="N1480" i="1"/>
  <c r="N1541" i="1"/>
  <c r="N478" i="1"/>
  <c r="N500" i="1"/>
  <c r="N510" i="1"/>
  <c r="N521" i="1"/>
  <c r="N533" i="1"/>
  <c r="N546" i="1"/>
  <c r="N561" i="1"/>
  <c r="N604" i="1"/>
  <c r="N618" i="1"/>
  <c r="N632" i="1"/>
  <c r="N646" i="1"/>
  <c r="N661" i="1"/>
  <c r="N674" i="1"/>
  <c r="N689" i="1"/>
  <c r="N704" i="1"/>
  <c r="N717" i="1"/>
  <c r="N732" i="1"/>
  <c r="N746" i="1"/>
  <c r="N762" i="1"/>
  <c r="N780" i="1"/>
  <c r="N796" i="1"/>
  <c r="N813" i="1"/>
  <c r="N832" i="1"/>
  <c r="N848" i="1"/>
  <c r="N865" i="1"/>
  <c r="N885" i="1"/>
  <c r="N917" i="1"/>
  <c r="N960" i="1"/>
  <c r="N1002" i="1"/>
  <c r="N1045" i="1"/>
  <c r="N1088" i="1"/>
  <c r="N1133" i="1"/>
  <c r="N1182" i="1"/>
  <c r="N1231" i="1"/>
  <c r="N1279" i="1"/>
  <c r="N1328" i="1"/>
  <c r="N1377" i="1"/>
  <c r="N1429" i="1"/>
  <c r="N1485" i="1"/>
  <c r="N1547" i="1"/>
  <c r="N468" i="1"/>
  <c r="N589" i="1"/>
  <c r="N42" i="1"/>
  <c r="N85" i="1"/>
  <c r="N138" i="1"/>
  <c r="N181" i="1"/>
  <c r="N224" i="1"/>
  <c r="N266" i="1"/>
  <c r="N298" i="1"/>
  <c r="N320" i="1"/>
  <c r="N352" i="1"/>
  <c r="N373" i="1"/>
  <c r="N394" i="1"/>
  <c r="N405" i="1"/>
  <c r="N426" i="1"/>
  <c r="N437" i="1"/>
  <c r="N448" i="1"/>
  <c r="N458" i="1"/>
  <c r="N469" i="1"/>
  <c r="N480" i="1"/>
  <c r="N490" i="1"/>
  <c r="N501" i="1"/>
  <c r="N512" i="1"/>
  <c r="N522" i="1"/>
  <c r="N534" i="1"/>
  <c r="N549" i="1"/>
  <c r="N562" i="1"/>
  <c r="N577" i="1"/>
  <c r="N592" i="1"/>
  <c r="N620" i="1"/>
  <c r="N634" i="1"/>
  <c r="N648" i="1"/>
  <c r="N662" i="1"/>
  <c r="N677" i="1"/>
  <c r="N690" i="1"/>
  <c r="N705" i="1"/>
  <c r="N720" i="1"/>
  <c r="N733" i="1"/>
  <c r="N748" i="1"/>
  <c r="N764" i="1"/>
  <c r="N781" i="1"/>
  <c r="N800" i="1"/>
  <c r="N816" i="1"/>
  <c r="N833" i="1"/>
  <c r="N849" i="1"/>
  <c r="N866" i="1"/>
  <c r="N888" i="1"/>
  <c r="N924" i="1"/>
  <c r="N966" i="1"/>
  <c r="N1009" i="1"/>
  <c r="N1052" i="1"/>
  <c r="N1094" i="1"/>
  <c r="N1141" i="1"/>
  <c r="N1190" i="1"/>
  <c r="N1238" i="1"/>
  <c r="N1287" i="1"/>
  <c r="N1336" i="1"/>
  <c r="N1384" i="1"/>
  <c r="N1438" i="1"/>
  <c r="N1494" i="1"/>
  <c r="N1557" i="1"/>
  <c r="N489" i="1"/>
  <c r="N576" i="1"/>
  <c r="N10" i="1"/>
  <c r="T6" i="1" s="1"/>
  <c r="N21" i="1"/>
  <c r="N32" i="1"/>
  <c r="N53" i="1"/>
  <c r="N64" i="1"/>
  <c r="N74" i="1"/>
  <c r="N96" i="1"/>
  <c r="N106" i="1"/>
  <c r="N117" i="1"/>
  <c r="N128" i="1"/>
  <c r="N149" i="1"/>
  <c r="N160" i="1"/>
  <c r="N170" i="1"/>
  <c r="N192" i="1"/>
  <c r="N202" i="1"/>
  <c r="N213" i="1"/>
  <c r="N234" i="1"/>
  <c r="N245" i="1"/>
  <c r="N256" i="1"/>
  <c r="N277" i="1"/>
  <c r="N288" i="1"/>
  <c r="N309" i="1"/>
  <c r="N330" i="1"/>
  <c r="N341" i="1"/>
  <c r="N362" i="1"/>
  <c r="N384" i="1"/>
  <c r="N416" i="1"/>
  <c r="N605" i="1"/>
  <c r="N12" i="1"/>
  <c r="V6" i="1" s="1"/>
  <c r="N22" i="1"/>
  <c r="N33" i="1"/>
  <c r="N44" i="1"/>
  <c r="N54" i="1"/>
  <c r="N65" i="1"/>
  <c r="N76" i="1"/>
  <c r="N86" i="1"/>
  <c r="N97" i="1"/>
  <c r="N108" i="1"/>
  <c r="N118" i="1"/>
  <c r="N129" i="1"/>
  <c r="N140" i="1"/>
  <c r="N150" i="1"/>
  <c r="N161" i="1"/>
  <c r="N172" i="1"/>
  <c r="N182" i="1"/>
  <c r="N193" i="1"/>
  <c r="N204" i="1"/>
  <c r="N214" i="1"/>
  <c r="N225" i="1"/>
  <c r="N236" i="1"/>
  <c r="N246" i="1"/>
  <c r="N257" i="1"/>
  <c r="N268" i="1"/>
  <c r="N278" i="1"/>
  <c r="N289" i="1"/>
  <c r="N300" i="1"/>
  <c r="N310" i="1"/>
  <c r="N321" i="1"/>
  <c r="N332" i="1"/>
  <c r="N342" i="1"/>
  <c r="N353" i="1"/>
  <c r="N364" i="1"/>
  <c r="N374" i="1"/>
  <c r="N385" i="1"/>
  <c r="N396" i="1"/>
  <c r="N406" i="1"/>
  <c r="N417" i="1"/>
  <c r="N428" i="1"/>
  <c r="N438" i="1"/>
  <c r="N449" i="1"/>
  <c r="N460" i="1"/>
  <c r="N470" i="1"/>
  <c r="N481" i="1"/>
  <c r="N492" i="1"/>
  <c r="N502" i="1"/>
  <c r="N513" i="1"/>
  <c r="N524" i="1"/>
  <c r="N536" i="1"/>
  <c r="N550" i="1"/>
  <c r="N565" i="1"/>
  <c r="N578" i="1"/>
  <c r="N593" i="1"/>
  <c r="N608" i="1"/>
  <c r="N621" i="1"/>
  <c r="N636" i="1"/>
  <c r="N650" i="1"/>
  <c r="N664" i="1"/>
  <c r="N678" i="1"/>
  <c r="N693" i="1"/>
  <c r="N706" i="1"/>
  <c r="N721" i="1"/>
  <c r="N736" i="1"/>
  <c r="N749" i="1"/>
  <c r="N768" i="1"/>
  <c r="N784" i="1"/>
  <c r="N801" i="1"/>
  <c r="N817" i="1"/>
  <c r="N834" i="1"/>
  <c r="N853" i="1"/>
  <c r="N869" i="1"/>
  <c r="N892" i="1"/>
  <c r="N928" i="1"/>
  <c r="N970" i="1"/>
  <c r="N1013" i="1"/>
  <c r="N1056" i="1"/>
  <c r="N1098" i="1"/>
  <c r="N1145" i="1"/>
  <c r="N1194" i="1"/>
  <c r="N1242" i="1"/>
  <c r="N1291" i="1"/>
  <c r="N1341" i="1"/>
  <c r="N1389" i="1"/>
  <c r="N1443" i="1"/>
  <c r="N1499" i="1"/>
  <c r="N1563" i="1"/>
  <c r="Z9" i="1"/>
  <c r="Z8" i="1"/>
  <c r="AC9" i="1"/>
  <c r="AC8" i="1"/>
  <c r="AB8" i="1"/>
  <c r="AC17" i="1"/>
  <c r="AC13" i="1"/>
  <c r="AB11" i="1"/>
  <c r="AA10" i="1"/>
  <c r="Z14" i="1"/>
  <c r="Z13" i="1"/>
  <c r="Z15" i="1"/>
  <c r="AC14" i="1"/>
  <c r="AA16" i="1"/>
  <c r="AB14" i="1"/>
  <c r="Z16" i="1"/>
  <c r="AA14" i="1"/>
  <c r="AC16" i="1"/>
  <c r="AB15" i="1"/>
  <c r="AC15" i="1"/>
  <c r="AC10" i="1"/>
  <c r="AC12" i="1"/>
  <c r="Z11" i="1"/>
  <c r="AB12" i="1"/>
  <c r="Z12" i="1"/>
  <c r="AC11" i="1"/>
  <c r="Z10" i="1"/>
  <c r="AA11" i="1"/>
  <c r="AA12" i="1"/>
  <c r="AB13" i="1"/>
  <c r="AA17" i="1"/>
  <c r="Z18" i="1"/>
  <c r="AB17" i="1"/>
  <c r="Z17" i="1"/>
  <c r="AB18" i="1"/>
  <c r="AA15" i="1"/>
  <c r="AB16" i="1"/>
  <c r="C66" i="6"/>
  <c r="H66" i="6"/>
  <c r="G66" i="6"/>
  <c r="F66" i="6"/>
  <c r="E66" i="6"/>
  <c r="D66" i="6"/>
  <c r="F53" i="3"/>
  <c r="E53" i="3"/>
  <c r="D53" i="3"/>
  <c r="C53" i="3"/>
  <c r="B83" i="4"/>
  <c r="AM10" i="2"/>
  <c r="B23" i="6" s="1"/>
  <c r="B90" i="3"/>
  <c r="E52" i="6"/>
  <c r="D52" i="6"/>
  <c r="C52" i="6"/>
  <c r="H52" i="6"/>
  <c r="G52" i="6"/>
  <c r="F52" i="6"/>
  <c r="O51" i="3"/>
  <c r="N51" i="3"/>
  <c r="M51" i="3"/>
  <c r="P51" i="3"/>
  <c r="F61" i="6"/>
  <c r="E61" i="6"/>
  <c r="D61" i="6"/>
  <c r="C61" i="6"/>
  <c r="H61" i="6"/>
  <c r="G61" i="6"/>
  <c r="C42" i="6"/>
  <c r="H42" i="6"/>
  <c r="G42" i="6"/>
  <c r="F42" i="6"/>
  <c r="E42" i="6"/>
  <c r="D42" i="6"/>
  <c r="AA13" i="1"/>
  <c r="AA9" i="1"/>
  <c r="AC18" i="1"/>
  <c r="B85" i="4"/>
  <c r="B92" i="3"/>
  <c r="AM12" i="2"/>
  <c r="B22" i="6" s="1"/>
  <c r="C34" i="6"/>
  <c r="H34" i="6"/>
  <c r="G34" i="6"/>
  <c r="F34" i="6"/>
  <c r="E34" i="6"/>
  <c r="D34" i="6"/>
  <c r="AK19" i="2"/>
  <c r="B36" i="6" s="1"/>
  <c r="AK20" i="2"/>
  <c r="B32" i="6" s="1"/>
  <c r="AK21" i="2"/>
  <c r="B40" i="6" s="1"/>
  <c r="M86" i="4"/>
  <c r="L93" i="3"/>
  <c r="M83" i="4"/>
  <c r="AM11" i="2"/>
  <c r="B24" i="6" s="1"/>
  <c r="L90" i="3"/>
  <c r="G38" i="6"/>
  <c r="F38" i="6"/>
  <c r="E38" i="6"/>
  <c r="D38" i="6"/>
  <c r="C38" i="6"/>
  <c r="H38" i="6"/>
  <c r="B96" i="4"/>
  <c r="B103" i="3"/>
  <c r="AM22" i="2"/>
  <c r="B16" i="6" s="1"/>
  <c r="B96" i="3"/>
  <c r="B89" i="4"/>
  <c r="AM15" i="2"/>
  <c r="B18" i="6" s="1"/>
  <c r="M78" i="3"/>
  <c r="O78" i="3"/>
  <c r="N78" i="3"/>
  <c r="P78" i="3"/>
  <c r="L92" i="3"/>
  <c r="M85" i="4"/>
  <c r="AM13" i="2"/>
  <c r="B25" i="6" s="1"/>
  <c r="B86" i="4"/>
  <c r="B93" i="3"/>
  <c r="B91" i="3"/>
  <c r="B84" i="4"/>
  <c r="B91" i="4"/>
  <c r="B98" i="3"/>
  <c r="AM17" i="2"/>
  <c r="B20" i="6" s="1"/>
  <c r="D27" i="6"/>
  <c r="C27" i="6"/>
  <c r="H27" i="6"/>
  <c r="G27" i="6"/>
  <c r="F27" i="6"/>
  <c r="E27" i="6"/>
  <c r="AI15" i="2"/>
  <c r="B44" i="6" s="1"/>
  <c r="AI24" i="2"/>
  <c r="B64" i="6" s="1"/>
  <c r="AI25" i="2"/>
  <c r="B69" i="6" s="1"/>
  <c r="H11" i="6"/>
  <c r="G11" i="6"/>
  <c r="F11" i="6"/>
  <c r="J16" i="6" s="1"/>
  <c r="D11" i="6"/>
  <c r="C11" i="6"/>
  <c r="E11" i="6"/>
  <c r="AI34" i="2"/>
  <c r="B68" i="6" s="1"/>
  <c r="H56" i="6"/>
  <c r="G56" i="6"/>
  <c r="F56" i="6"/>
  <c r="E56" i="6"/>
  <c r="D56" i="6"/>
  <c r="C56" i="6"/>
  <c r="O49" i="3"/>
  <c r="Q66" i="4"/>
  <c r="P66" i="4"/>
  <c r="O66" i="4"/>
  <c r="N66" i="4"/>
  <c r="H57" i="6"/>
  <c r="G57" i="6"/>
  <c r="F57" i="6"/>
  <c r="E57" i="6"/>
  <c r="D57" i="6"/>
  <c r="C57" i="6"/>
  <c r="AK11" i="2"/>
  <c r="B30" i="6" s="1"/>
  <c r="G15" i="6"/>
  <c r="F15" i="6"/>
  <c r="E15" i="6"/>
  <c r="D15" i="6"/>
  <c r="C15" i="6"/>
  <c r="H15" i="6"/>
  <c r="H12" i="6"/>
  <c r="G12" i="6"/>
  <c r="E12" i="6"/>
  <c r="D12" i="6"/>
  <c r="C12" i="6"/>
  <c r="F12" i="6"/>
  <c r="AK40" i="2"/>
  <c r="B41" i="6" s="1"/>
  <c r="AK38" i="2"/>
  <c r="B37" i="6" s="1"/>
  <c r="G7" i="6"/>
  <c r="F7" i="6"/>
  <c r="J8" i="6" s="1"/>
  <c r="E7" i="6"/>
  <c r="H7" i="6"/>
  <c r="D7" i="6"/>
  <c r="C7" i="6"/>
  <c r="O43" i="3"/>
  <c r="N43" i="3"/>
  <c r="M43" i="3"/>
  <c r="F45" i="3"/>
  <c r="E45" i="3"/>
  <c r="D45" i="3"/>
  <c r="P49" i="3"/>
  <c r="C52" i="3"/>
  <c r="F52" i="3"/>
  <c r="F63" i="3"/>
  <c r="E63" i="3"/>
  <c r="D63" i="3"/>
  <c r="P95" i="3"/>
  <c r="O95" i="3"/>
  <c r="N95" i="3"/>
  <c r="F102" i="3"/>
  <c r="E102" i="3"/>
  <c r="D102" i="3"/>
  <c r="G46" i="6"/>
  <c r="F46" i="6"/>
  <c r="E46" i="6"/>
  <c r="D46" i="6"/>
  <c r="C46" i="6"/>
  <c r="H46" i="6"/>
  <c r="C26" i="6"/>
  <c r="H26" i="6"/>
  <c r="G26" i="6"/>
  <c r="F26" i="6"/>
  <c r="E26" i="6"/>
  <c r="D26" i="6"/>
  <c r="AI16" i="2"/>
  <c r="B54" i="6" s="1"/>
  <c r="AI20" i="2"/>
  <c r="B62" i="6" s="1"/>
  <c r="H48" i="6"/>
  <c r="G48" i="6"/>
  <c r="F48" i="6"/>
  <c r="E48" i="6"/>
  <c r="D48" i="6"/>
  <c r="C48" i="6"/>
  <c r="AI41" i="2"/>
  <c r="B53" i="6" s="1"/>
  <c r="M94" i="4"/>
  <c r="L101" i="3"/>
  <c r="O55" i="3"/>
  <c r="N55" i="3"/>
  <c r="M55" i="3"/>
  <c r="F57" i="3"/>
  <c r="E57" i="3"/>
  <c r="D57" i="3"/>
  <c r="D41" i="4"/>
  <c r="C41" i="4"/>
  <c r="F41" i="4"/>
  <c r="Q62" i="4"/>
  <c r="P62" i="4"/>
  <c r="O62" i="4"/>
  <c r="N62" i="4"/>
  <c r="D19" i="6"/>
  <c r="C19" i="6"/>
  <c r="H19" i="6"/>
  <c r="G19" i="6"/>
  <c r="F19" i="6"/>
  <c r="E19" i="6"/>
  <c r="D59" i="6"/>
  <c r="C59" i="6"/>
  <c r="H59" i="6"/>
  <c r="G59" i="6"/>
  <c r="F59" i="6"/>
  <c r="E59" i="6"/>
  <c r="H13" i="6"/>
  <c r="G13" i="6"/>
  <c r="F13" i="6"/>
  <c r="E13" i="6"/>
  <c r="D13" i="6"/>
  <c r="C13" i="6"/>
  <c r="AI28" i="2"/>
  <c r="B55" i="6" s="1"/>
  <c r="AI31" i="2"/>
  <c r="B51" i="6" s="1"/>
  <c r="AI29" i="2"/>
  <c r="B65" i="6" s="1"/>
  <c r="E60" i="6"/>
  <c r="D60" i="6"/>
  <c r="C60" i="6"/>
  <c r="H60" i="6"/>
  <c r="G60" i="6"/>
  <c r="F60" i="6"/>
  <c r="M91" i="4"/>
  <c r="L98" i="3"/>
  <c r="B107" i="4"/>
  <c r="M107" i="4"/>
  <c r="B18" i="5"/>
  <c r="C44" i="3"/>
  <c r="F44" i="3"/>
  <c r="P55" i="3"/>
  <c r="C57" i="3"/>
  <c r="N63" i="3"/>
  <c r="M63" i="3"/>
  <c r="O65" i="3"/>
  <c r="N65" i="3"/>
  <c r="M65" i="3"/>
  <c r="F67" i="3"/>
  <c r="E67" i="3"/>
  <c r="D67" i="3"/>
  <c r="O75" i="3"/>
  <c r="N75" i="3"/>
  <c r="M75" i="3"/>
  <c r="M102" i="3"/>
  <c r="O102" i="3"/>
  <c r="N102" i="3"/>
  <c r="E41" i="4"/>
  <c r="B101" i="3"/>
  <c r="B94" i="4"/>
  <c r="AK29" i="2"/>
  <c r="B31" i="6" s="1"/>
  <c r="AK30" i="2"/>
  <c r="B39" i="6" s="1"/>
  <c r="AK39" i="2"/>
  <c r="B33" i="6" s="1"/>
  <c r="M84" i="4"/>
  <c r="L91" i="3"/>
  <c r="D44" i="3"/>
  <c r="M45" i="3"/>
  <c r="O47" i="3"/>
  <c r="N47" i="3"/>
  <c r="M47" i="3"/>
  <c r="F49" i="3"/>
  <c r="E49" i="3"/>
  <c r="D49" i="3"/>
  <c r="N57" i="3"/>
  <c r="M57" i="3"/>
  <c r="O63" i="3"/>
  <c r="P65" i="3"/>
  <c r="C67" i="3"/>
  <c r="P75" i="3"/>
  <c r="P102" i="3"/>
  <c r="Q90" i="4"/>
  <c r="P90" i="4"/>
  <c r="O90" i="4"/>
  <c r="N90" i="4"/>
  <c r="C50" i="6"/>
  <c r="H50" i="6"/>
  <c r="G50" i="6"/>
  <c r="F50" i="6"/>
  <c r="E50" i="6"/>
  <c r="D50" i="6"/>
  <c r="E28" i="6"/>
  <c r="D28" i="6"/>
  <c r="C28" i="6"/>
  <c r="H28" i="6"/>
  <c r="G28" i="6"/>
  <c r="F28" i="6"/>
  <c r="AI23" i="2"/>
  <c r="B49" i="6" s="1"/>
  <c r="AK28" i="2"/>
  <c r="B35" i="6" s="1"/>
  <c r="AI32" i="2"/>
  <c r="B58" i="6" s="1"/>
  <c r="AI43" i="2"/>
  <c r="B67" i="6" s="1"/>
  <c r="AI44" i="2"/>
  <c r="B45" i="6" s="1"/>
  <c r="P63" i="3"/>
  <c r="N67" i="3"/>
  <c r="M67" i="3"/>
  <c r="O69" i="3"/>
  <c r="N69" i="3"/>
  <c r="M69" i="3"/>
  <c r="F78" i="3"/>
  <c r="E78" i="3"/>
  <c r="D78" i="3"/>
  <c r="O96" i="3"/>
  <c r="P96" i="3"/>
  <c r="N96" i="3"/>
  <c r="M96" i="3"/>
  <c r="O106" i="3"/>
  <c r="P106" i="3"/>
  <c r="N106" i="3"/>
  <c r="AM18" i="2"/>
  <c r="B21" i="6" s="1"/>
  <c r="AI19" i="2"/>
  <c r="B47" i="6" s="1"/>
  <c r="AM20" i="2"/>
  <c r="B14" i="6" s="1"/>
  <c r="F17" i="6"/>
  <c r="E17" i="6"/>
  <c r="D17" i="6"/>
  <c r="C17" i="6"/>
  <c r="H17" i="6"/>
  <c r="G17" i="6"/>
  <c r="AI33" i="2"/>
  <c r="B63" i="6" s="1"/>
  <c r="AI40" i="2"/>
  <c r="B43" i="6" s="1"/>
  <c r="C48" i="3"/>
  <c r="F48" i="3"/>
  <c r="O84" i="3"/>
  <c r="P84" i="3"/>
  <c r="N84" i="3"/>
  <c r="M84" i="3"/>
  <c r="D97" i="3"/>
  <c r="C97" i="3"/>
  <c r="N103" i="3"/>
  <c r="M103" i="3"/>
  <c r="H10" i="6"/>
  <c r="G10" i="6"/>
  <c r="F10" i="6"/>
  <c r="J14" i="6" s="1"/>
  <c r="D10" i="6"/>
  <c r="E10" i="6"/>
  <c r="C10" i="6"/>
  <c r="F56" i="3"/>
  <c r="F66" i="3"/>
  <c r="F70" i="3"/>
  <c r="F100" i="3"/>
  <c r="P105" i="3"/>
  <c r="D63" i="4"/>
  <c r="C63" i="4"/>
  <c r="F63" i="4"/>
  <c r="N89" i="4"/>
  <c r="Q89" i="4"/>
  <c r="P89" i="4"/>
  <c r="Q96" i="4"/>
  <c r="P96" i="4"/>
  <c r="O96" i="4"/>
  <c r="N96" i="4"/>
  <c r="D59" i="4"/>
  <c r="C59" i="4"/>
  <c r="F59" i="4"/>
  <c r="E63" i="4"/>
  <c r="M44" i="3"/>
  <c r="M48" i="3"/>
  <c r="M52" i="3"/>
  <c r="M56" i="3"/>
  <c r="M66" i="3"/>
  <c r="M70" i="3"/>
  <c r="C83" i="3"/>
  <c r="M100" i="3"/>
  <c r="Q52" i="4"/>
  <c r="P52" i="4"/>
  <c r="O52" i="4"/>
  <c r="N52" i="4"/>
  <c r="Q48" i="4"/>
  <c r="P48" i="4"/>
  <c r="O48" i="4"/>
  <c r="N48" i="4"/>
  <c r="D53" i="4"/>
  <c r="C53" i="4"/>
  <c r="F53" i="4"/>
  <c r="Q72" i="4"/>
  <c r="P72" i="4"/>
  <c r="O72" i="4"/>
  <c r="N72" i="4"/>
  <c r="Q44" i="4"/>
  <c r="P44" i="4"/>
  <c r="O44" i="4"/>
  <c r="N44" i="4"/>
  <c r="D49" i="4"/>
  <c r="C49" i="4"/>
  <c r="F49" i="4"/>
  <c r="Q78" i="4"/>
  <c r="P78" i="4"/>
  <c r="O78" i="4"/>
  <c r="N78" i="4"/>
  <c r="O89" i="4"/>
  <c r="Q95" i="4"/>
  <c r="P95" i="4"/>
  <c r="O95" i="4"/>
  <c r="N95" i="4"/>
  <c r="F29" i="6"/>
  <c r="E29" i="6"/>
  <c r="D29" i="6"/>
  <c r="C29" i="6"/>
  <c r="H29" i="6"/>
  <c r="G29" i="6"/>
  <c r="C76" i="3"/>
  <c r="P77" i="3"/>
  <c r="F95" i="3"/>
  <c r="Q40" i="4"/>
  <c r="P40" i="4"/>
  <c r="O40" i="4"/>
  <c r="N40" i="4"/>
  <c r="D45" i="4"/>
  <c r="C45" i="4"/>
  <c r="F45" i="4"/>
  <c r="E49" i="4"/>
  <c r="P43" i="4"/>
  <c r="P47" i="4"/>
  <c r="P51" i="4"/>
  <c r="P55" i="4"/>
  <c r="P61" i="4"/>
  <c r="P65" i="4"/>
  <c r="P71" i="4"/>
  <c r="F73" i="4"/>
  <c r="P77" i="4"/>
  <c r="P99" i="4"/>
  <c r="F102" i="4"/>
  <c r="P106" i="4"/>
  <c r="P109" i="4"/>
  <c r="P110" i="4"/>
  <c r="G8" i="6"/>
  <c r="F8" i="6"/>
  <c r="J10" i="6" s="1"/>
  <c r="E8" i="6"/>
  <c r="F29" i="5"/>
  <c r="E29" i="5"/>
  <c r="D29" i="5"/>
  <c r="N41" i="4"/>
  <c r="N45" i="4"/>
  <c r="N49" i="4"/>
  <c r="N53" i="4"/>
  <c r="N59" i="4"/>
  <c r="N63" i="4"/>
  <c r="N73" i="4"/>
  <c r="N102" i="4"/>
  <c r="D106" i="4"/>
  <c r="C106" i="4"/>
  <c r="F109" i="4"/>
  <c r="E109" i="4"/>
  <c r="D110" i="4"/>
  <c r="C110" i="4"/>
  <c r="C29" i="5"/>
  <c r="C40" i="4"/>
  <c r="O41" i="4"/>
  <c r="C44" i="4"/>
  <c r="O45" i="4"/>
  <c r="C48" i="4"/>
  <c r="O49" i="4"/>
  <c r="C52" i="4"/>
  <c r="O53" i="4"/>
  <c r="O59" i="4"/>
  <c r="C62" i="4"/>
  <c r="O63" i="4"/>
  <c r="C66" i="4"/>
  <c r="C72" i="4"/>
  <c r="O73" i="4"/>
  <c r="C78" i="4"/>
  <c r="C90" i="4"/>
  <c r="C95" i="4"/>
  <c r="O102" i="4"/>
  <c r="E106" i="4"/>
  <c r="C109" i="4"/>
  <c r="E110" i="4"/>
  <c r="F6" i="6"/>
  <c r="J4" i="6" s="1"/>
  <c r="E6" i="6"/>
  <c r="D6" i="6"/>
  <c r="H8" i="6"/>
  <c r="E40" i="4"/>
  <c r="E44" i="4"/>
  <c r="E48" i="4"/>
  <c r="E52" i="4"/>
  <c r="E62" i="4"/>
  <c r="E66" i="4"/>
  <c r="E72" i="4"/>
  <c r="C73" i="4"/>
  <c r="E78" i="4"/>
  <c r="E90" i="4"/>
  <c r="E95" i="4"/>
  <c r="C102" i="4"/>
  <c r="D7" i="5"/>
  <c r="G9" i="6"/>
  <c r="F9" i="6"/>
  <c r="J12" i="6" s="1"/>
  <c r="E9" i="6"/>
  <c r="C9" i="6"/>
  <c r="N106" i="4"/>
  <c r="N110" i="4"/>
  <c r="E7" i="5"/>
  <c r="D9" i="6"/>
  <c r="H47" i="6" l="1"/>
  <c r="G47" i="6"/>
  <c r="F47" i="6"/>
  <c r="E47" i="6"/>
  <c r="D47" i="6"/>
  <c r="C47" i="6"/>
  <c r="P14" i="6"/>
  <c r="T8" i="6"/>
  <c r="P17" i="6"/>
  <c r="P15" i="6"/>
  <c r="P10" i="6"/>
  <c r="P9" i="6"/>
  <c r="P13" i="6"/>
  <c r="P12" i="6"/>
  <c r="P11" i="6"/>
  <c r="P16" i="6"/>
  <c r="P8" i="6"/>
  <c r="P6" i="6"/>
  <c r="P7" i="6"/>
  <c r="C58" i="6"/>
  <c r="H58" i="6"/>
  <c r="G58" i="6"/>
  <c r="F58" i="6"/>
  <c r="E58" i="6"/>
  <c r="D58" i="6"/>
  <c r="F101" i="3"/>
  <c r="E101" i="3"/>
  <c r="C101" i="3"/>
  <c r="D101" i="3"/>
  <c r="Q91" i="4"/>
  <c r="P91" i="4"/>
  <c r="O91" i="4"/>
  <c r="N91" i="4"/>
  <c r="D51" i="6"/>
  <c r="C51" i="6"/>
  <c r="H51" i="6"/>
  <c r="G51" i="6"/>
  <c r="F51" i="6"/>
  <c r="E51" i="6"/>
  <c r="F37" i="6"/>
  <c r="E37" i="6"/>
  <c r="D37" i="6"/>
  <c r="C37" i="6"/>
  <c r="H37" i="6"/>
  <c r="G37" i="6"/>
  <c r="E68" i="6"/>
  <c r="D68" i="6"/>
  <c r="C68" i="6"/>
  <c r="H68" i="6"/>
  <c r="G68" i="6"/>
  <c r="F68" i="6"/>
  <c r="H64" i="6"/>
  <c r="G64" i="6"/>
  <c r="F64" i="6"/>
  <c r="E64" i="6"/>
  <c r="D64" i="6"/>
  <c r="C64" i="6"/>
  <c r="E20" i="6"/>
  <c r="D20" i="6"/>
  <c r="C20" i="6"/>
  <c r="H20" i="6"/>
  <c r="G20" i="6"/>
  <c r="F20" i="6"/>
  <c r="Q85" i="4"/>
  <c r="P85" i="4"/>
  <c r="O85" i="4"/>
  <c r="N85" i="4"/>
  <c r="E96" i="3"/>
  <c r="D96" i="3"/>
  <c r="F96" i="3"/>
  <c r="C96" i="3"/>
  <c r="H32" i="6"/>
  <c r="G32" i="6"/>
  <c r="F32" i="6"/>
  <c r="E32" i="6"/>
  <c r="D32" i="6"/>
  <c r="C32" i="6"/>
  <c r="G22" i="6"/>
  <c r="F22" i="6"/>
  <c r="E22" i="6"/>
  <c r="D22" i="6"/>
  <c r="C22" i="6"/>
  <c r="H22" i="6"/>
  <c r="T67" i="1"/>
  <c r="AC67" i="1" s="1"/>
  <c r="T63" i="1"/>
  <c r="AC63" i="1" s="1"/>
  <c r="T59" i="1"/>
  <c r="AC59" i="1" s="1"/>
  <c r="T55" i="1"/>
  <c r="AC55" i="1" s="1"/>
  <c r="T66" i="1"/>
  <c r="AC66" i="1" s="1"/>
  <c r="T38" i="1"/>
  <c r="AC38" i="1" s="1"/>
  <c r="T34" i="1"/>
  <c r="AC34" i="1" s="1"/>
  <c r="T30" i="1"/>
  <c r="AC30" i="1" s="1"/>
  <c r="T26" i="1"/>
  <c r="AC26" i="1" s="1"/>
  <c r="T22" i="1"/>
  <c r="AC22" i="1" s="1"/>
  <c r="T18" i="1"/>
  <c r="T14" i="1"/>
  <c r="T10" i="1"/>
  <c r="X39" i="1" s="1"/>
  <c r="AC6" i="1"/>
  <c r="T62" i="1"/>
  <c r="AC62" i="1" s="1"/>
  <c r="T39" i="1"/>
  <c r="AC39" i="1" s="1"/>
  <c r="T35" i="1"/>
  <c r="AC35" i="1" s="1"/>
  <c r="T31" i="1"/>
  <c r="AC31" i="1" s="1"/>
  <c r="T58" i="1"/>
  <c r="AC58" i="1" s="1"/>
  <c r="T65" i="1"/>
  <c r="AC65" i="1" s="1"/>
  <c r="T56" i="1"/>
  <c r="AC56" i="1" s="1"/>
  <c r="T70" i="1"/>
  <c r="AC70" i="1" s="1"/>
  <c r="T68" i="1"/>
  <c r="AC68" i="1" s="1"/>
  <c r="T64" i="1"/>
  <c r="AC64" i="1" s="1"/>
  <c r="T60" i="1"/>
  <c r="AC60" i="1" s="1"/>
  <c r="T61" i="1"/>
  <c r="AC61" i="1" s="1"/>
  <c r="T57" i="1"/>
  <c r="AC57" i="1" s="1"/>
  <c r="T36" i="1"/>
  <c r="AC36" i="1" s="1"/>
  <c r="T28" i="1"/>
  <c r="AC28" i="1" s="1"/>
  <c r="T19" i="1"/>
  <c r="AC19" i="1" s="1"/>
  <c r="T12" i="1"/>
  <c r="T69" i="1"/>
  <c r="AC69" i="1" s="1"/>
  <c r="T49" i="1"/>
  <c r="AC49" i="1" s="1"/>
  <c r="T41" i="1"/>
  <c r="AC41" i="1" s="1"/>
  <c r="T33" i="1"/>
  <c r="AC33" i="1" s="1"/>
  <c r="T17" i="1"/>
  <c r="T53" i="1"/>
  <c r="AC53" i="1" s="1"/>
  <c r="T43" i="1"/>
  <c r="AC43" i="1" s="1"/>
  <c r="T37" i="1"/>
  <c r="AC37" i="1" s="1"/>
  <c r="T29" i="1"/>
  <c r="AC29" i="1" s="1"/>
  <c r="T25" i="1"/>
  <c r="AC25" i="1" s="1"/>
  <c r="T20" i="1"/>
  <c r="AC20" i="1" s="1"/>
  <c r="T54" i="1"/>
  <c r="AC54" i="1" s="1"/>
  <c r="T45" i="1"/>
  <c r="AC45" i="1" s="1"/>
  <c r="T44" i="1"/>
  <c r="AC44" i="1" s="1"/>
  <c r="T24" i="1"/>
  <c r="AC24" i="1" s="1"/>
  <c r="T51" i="1"/>
  <c r="AC51" i="1" s="1"/>
  <c r="T40" i="1"/>
  <c r="AC40" i="1" s="1"/>
  <c r="T50" i="1"/>
  <c r="AC50" i="1" s="1"/>
  <c r="T52" i="1"/>
  <c r="AC52" i="1" s="1"/>
  <c r="T13" i="1"/>
  <c r="T48" i="1"/>
  <c r="AC48" i="1" s="1"/>
  <c r="T27" i="1"/>
  <c r="AC27" i="1" s="1"/>
  <c r="T15" i="1"/>
  <c r="T32" i="1"/>
  <c r="AC32" i="1" s="1"/>
  <c r="T46" i="1"/>
  <c r="AC46" i="1" s="1"/>
  <c r="T21" i="1"/>
  <c r="AC21" i="1" s="1"/>
  <c r="T16" i="1"/>
  <c r="T7" i="1"/>
  <c r="AC7" i="1" s="1"/>
  <c r="T42" i="1"/>
  <c r="AC42" i="1" s="1"/>
  <c r="T23" i="1"/>
  <c r="AC23" i="1" s="1"/>
  <c r="T8" i="1"/>
  <c r="T47" i="1"/>
  <c r="AC47" i="1" s="1"/>
  <c r="T9" i="1"/>
  <c r="T11" i="1"/>
  <c r="H33" i="6"/>
  <c r="G33" i="6"/>
  <c r="F33" i="6"/>
  <c r="E33" i="6"/>
  <c r="D33" i="6"/>
  <c r="C33" i="6"/>
  <c r="F21" i="6"/>
  <c r="E21" i="6"/>
  <c r="D21" i="6"/>
  <c r="C21" i="6"/>
  <c r="H21" i="6"/>
  <c r="G21" i="6"/>
  <c r="D35" i="6"/>
  <c r="C35" i="6"/>
  <c r="H35" i="6"/>
  <c r="G35" i="6"/>
  <c r="F35" i="6"/>
  <c r="E35" i="6"/>
  <c r="H55" i="6"/>
  <c r="G55" i="6"/>
  <c r="F55" i="6"/>
  <c r="E55" i="6"/>
  <c r="D55" i="6"/>
  <c r="C55" i="6"/>
  <c r="O101" i="3"/>
  <c r="P101" i="3"/>
  <c r="N101" i="3"/>
  <c r="M101" i="3"/>
  <c r="H41" i="6"/>
  <c r="G41" i="6"/>
  <c r="F41" i="6"/>
  <c r="E41" i="6"/>
  <c r="D41" i="6"/>
  <c r="C41" i="6"/>
  <c r="E44" i="6"/>
  <c r="D44" i="6"/>
  <c r="C44" i="6"/>
  <c r="H44" i="6"/>
  <c r="G44" i="6"/>
  <c r="F44" i="6"/>
  <c r="F98" i="3"/>
  <c r="C98" i="3"/>
  <c r="E98" i="3"/>
  <c r="D98" i="3"/>
  <c r="M92" i="3"/>
  <c r="P92" i="3"/>
  <c r="O92" i="3"/>
  <c r="N92" i="3"/>
  <c r="C16" i="6"/>
  <c r="H16" i="6"/>
  <c r="G16" i="6"/>
  <c r="F16" i="6"/>
  <c r="E16" i="6"/>
  <c r="D16" i="6"/>
  <c r="E36" i="6"/>
  <c r="D36" i="6"/>
  <c r="C36" i="6"/>
  <c r="H36" i="6"/>
  <c r="G36" i="6"/>
  <c r="F36" i="6"/>
  <c r="F92" i="3"/>
  <c r="D92" i="3"/>
  <c r="C92" i="3"/>
  <c r="E92" i="3"/>
  <c r="AA7" i="1"/>
  <c r="H49" i="6"/>
  <c r="G49" i="6"/>
  <c r="F49" i="6"/>
  <c r="E49" i="6"/>
  <c r="D49" i="6"/>
  <c r="C49" i="6"/>
  <c r="O91" i="3"/>
  <c r="M91" i="3"/>
  <c r="N91" i="3"/>
  <c r="P91" i="3"/>
  <c r="N94" i="4"/>
  <c r="Q94" i="4"/>
  <c r="P94" i="4"/>
  <c r="O94" i="4"/>
  <c r="G62" i="6"/>
  <c r="F62" i="6"/>
  <c r="E62" i="6"/>
  <c r="D62" i="6"/>
  <c r="C62" i="6"/>
  <c r="H62" i="6"/>
  <c r="D91" i="4"/>
  <c r="C91" i="4"/>
  <c r="F91" i="4"/>
  <c r="E91" i="4"/>
  <c r="F103" i="3"/>
  <c r="E103" i="3"/>
  <c r="D103" i="3"/>
  <c r="C103" i="3"/>
  <c r="N90" i="3"/>
  <c r="M90" i="3"/>
  <c r="P90" i="3"/>
  <c r="O90" i="3"/>
  <c r="F85" i="4"/>
  <c r="E85" i="4"/>
  <c r="D85" i="4"/>
  <c r="C85" i="4"/>
  <c r="U64" i="1"/>
  <c r="AD64" i="1" s="1"/>
  <c r="U57" i="1"/>
  <c r="AD57" i="1" s="1"/>
  <c r="U51" i="1"/>
  <c r="AD51" i="1" s="1"/>
  <c r="U47" i="1"/>
  <c r="AD47" i="1" s="1"/>
  <c r="U43" i="1"/>
  <c r="AD43" i="1" s="1"/>
  <c r="U69" i="1"/>
  <c r="AD69" i="1" s="1"/>
  <c r="U60" i="1"/>
  <c r="AD60" i="1" s="1"/>
  <c r="U52" i="1"/>
  <c r="AD52" i="1" s="1"/>
  <c r="U48" i="1"/>
  <c r="AD48" i="1" s="1"/>
  <c r="U44" i="1"/>
  <c r="AD44" i="1" s="1"/>
  <c r="U40" i="1"/>
  <c r="AD40" i="1" s="1"/>
  <c r="U65" i="1"/>
  <c r="AD65" i="1" s="1"/>
  <c r="U56" i="1"/>
  <c r="AD56" i="1" s="1"/>
  <c r="U70" i="1"/>
  <c r="AD70" i="1" s="1"/>
  <c r="U63" i="1"/>
  <c r="AD63" i="1" s="1"/>
  <c r="U68" i="1"/>
  <c r="AD68" i="1" s="1"/>
  <c r="U61" i="1"/>
  <c r="AD61" i="1" s="1"/>
  <c r="U67" i="1"/>
  <c r="AD67" i="1" s="1"/>
  <c r="U53" i="1"/>
  <c r="AD53" i="1" s="1"/>
  <c r="U55" i="1"/>
  <c r="AD55" i="1" s="1"/>
  <c r="U49" i="1"/>
  <c r="AD49" i="1" s="1"/>
  <c r="U41" i="1"/>
  <c r="AD41" i="1" s="1"/>
  <c r="U33" i="1"/>
  <c r="AD33" i="1" s="1"/>
  <c r="U26" i="1"/>
  <c r="AD26" i="1" s="1"/>
  <c r="U17" i="1"/>
  <c r="AD17" i="1" s="1"/>
  <c r="U10" i="1"/>
  <c r="AD10" i="1" s="1"/>
  <c r="U66" i="1"/>
  <c r="AD66" i="1" s="1"/>
  <c r="U58" i="1"/>
  <c r="AD58" i="1" s="1"/>
  <c r="U54" i="1"/>
  <c r="AD54" i="1" s="1"/>
  <c r="U46" i="1"/>
  <c r="AD46" i="1" s="1"/>
  <c r="U38" i="1"/>
  <c r="AD38" i="1" s="1"/>
  <c r="U30" i="1"/>
  <c r="AD30" i="1" s="1"/>
  <c r="U24" i="1"/>
  <c r="AD24" i="1" s="1"/>
  <c r="U15" i="1"/>
  <c r="AD15" i="1" s="1"/>
  <c r="U8" i="1"/>
  <c r="AD8" i="1" s="1"/>
  <c r="U45" i="1"/>
  <c r="AD45" i="1" s="1"/>
  <c r="U36" i="1"/>
  <c r="AD36" i="1" s="1"/>
  <c r="U35" i="1"/>
  <c r="AD35" i="1" s="1"/>
  <c r="U28" i="1"/>
  <c r="AD28" i="1" s="1"/>
  <c r="AD6" i="1"/>
  <c r="U59" i="1"/>
  <c r="AD59" i="1" s="1"/>
  <c r="U19" i="1"/>
  <c r="AD19" i="1" s="1"/>
  <c r="U50" i="1"/>
  <c r="AD50" i="1" s="1"/>
  <c r="U32" i="1"/>
  <c r="AD32" i="1" s="1"/>
  <c r="U12" i="1"/>
  <c r="AD12" i="1" s="1"/>
  <c r="U7" i="1"/>
  <c r="AD7" i="1" s="1"/>
  <c r="U62" i="1"/>
  <c r="AD62" i="1" s="1"/>
  <c r="U27" i="1"/>
  <c r="AD27" i="1" s="1"/>
  <c r="U25" i="1"/>
  <c r="AD25" i="1" s="1"/>
  <c r="U14" i="1"/>
  <c r="AD14" i="1" s="1"/>
  <c r="U21" i="1"/>
  <c r="AD21" i="1" s="1"/>
  <c r="U20" i="1"/>
  <c r="AD20" i="1" s="1"/>
  <c r="U22" i="1"/>
  <c r="AD22" i="1" s="1"/>
  <c r="U16" i="1"/>
  <c r="AD16" i="1" s="1"/>
  <c r="U42" i="1"/>
  <c r="AD42" i="1" s="1"/>
  <c r="U37" i="1"/>
  <c r="AD37" i="1" s="1"/>
  <c r="U34" i="1"/>
  <c r="AD34" i="1" s="1"/>
  <c r="U29" i="1"/>
  <c r="AD29" i="1" s="1"/>
  <c r="U23" i="1"/>
  <c r="AD23" i="1" s="1"/>
  <c r="U9" i="1"/>
  <c r="AD9" i="1" s="1"/>
  <c r="U11" i="1"/>
  <c r="AD11" i="1" s="1"/>
  <c r="U39" i="1"/>
  <c r="AD39" i="1" s="1"/>
  <c r="U18" i="1"/>
  <c r="AD18" i="1" s="1"/>
  <c r="U31" i="1"/>
  <c r="AD31" i="1" s="1"/>
  <c r="U13" i="1"/>
  <c r="AD13" i="1" s="1"/>
  <c r="T13" i="6"/>
  <c r="T11" i="6"/>
  <c r="D43" i="6"/>
  <c r="C43" i="6"/>
  <c r="H43" i="6"/>
  <c r="G43" i="6"/>
  <c r="F43" i="6"/>
  <c r="E43" i="6"/>
  <c r="D14" i="6"/>
  <c r="C14" i="6"/>
  <c r="H14" i="6"/>
  <c r="G14" i="6"/>
  <c r="F14" i="6"/>
  <c r="E14" i="6"/>
  <c r="N84" i="4"/>
  <c r="Q84" i="4"/>
  <c r="P84" i="4"/>
  <c r="O84" i="4"/>
  <c r="F53" i="6"/>
  <c r="E53" i="6"/>
  <c r="D53" i="6"/>
  <c r="C53" i="6"/>
  <c r="H53" i="6"/>
  <c r="G53" i="6"/>
  <c r="G54" i="6"/>
  <c r="F54" i="6"/>
  <c r="E54" i="6"/>
  <c r="D54" i="6"/>
  <c r="C54" i="6"/>
  <c r="H54" i="6"/>
  <c r="F84" i="4"/>
  <c r="E84" i="4"/>
  <c r="D84" i="4"/>
  <c r="C84" i="4"/>
  <c r="D96" i="4"/>
  <c r="C96" i="4"/>
  <c r="F96" i="4"/>
  <c r="E96" i="4"/>
  <c r="H24" i="6"/>
  <c r="G24" i="6"/>
  <c r="F24" i="6"/>
  <c r="E24" i="6"/>
  <c r="D24" i="6"/>
  <c r="C24" i="6"/>
  <c r="P83" i="4"/>
  <c r="O83" i="4"/>
  <c r="N83" i="4"/>
  <c r="Q83" i="4"/>
  <c r="D90" i="3"/>
  <c r="F90" i="3"/>
  <c r="E90" i="3"/>
  <c r="C90" i="3"/>
  <c r="V68" i="1"/>
  <c r="AE68" i="1" s="1"/>
  <c r="V64" i="1"/>
  <c r="AE64" i="1" s="1"/>
  <c r="V60" i="1"/>
  <c r="AE60" i="1" s="1"/>
  <c r="V56" i="1"/>
  <c r="AE56" i="1" s="1"/>
  <c r="V62" i="1"/>
  <c r="AE62" i="1" s="1"/>
  <c r="V55" i="1"/>
  <c r="AE55" i="1" s="1"/>
  <c r="V39" i="1"/>
  <c r="AE39" i="1" s="1"/>
  <c r="V35" i="1"/>
  <c r="AE35" i="1" s="1"/>
  <c r="V31" i="1"/>
  <c r="AE31" i="1" s="1"/>
  <c r="V27" i="1"/>
  <c r="AE27" i="1" s="1"/>
  <c r="V23" i="1"/>
  <c r="AE23" i="1" s="1"/>
  <c r="V19" i="1"/>
  <c r="AE19" i="1" s="1"/>
  <c r="V15" i="1"/>
  <c r="AE15" i="1" s="1"/>
  <c r="V11" i="1"/>
  <c r="AE11" i="1" s="1"/>
  <c r="V7" i="1"/>
  <c r="AE7" i="1" s="1"/>
  <c r="V67" i="1"/>
  <c r="AE67" i="1" s="1"/>
  <c r="V58" i="1"/>
  <c r="AE58" i="1" s="1"/>
  <c r="V36" i="1"/>
  <c r="AE36" i="1" s="1"/>
  <c r="V32" i="1"/>
  <c r="AE32" i="1" s="1"/>
  <c r="V28" i="1"/>
  <c r="AE28" i="1" s="1"/>
  <c r="V70" i="1"/>
  <c r="AE70" i="1" s="1"/>
  <c r="V63" i="1"/>
  <c r="AE63" i="1" s="1"/>
  <c r="V61" i="1"/>
  <c r="AE61" i="1" s="1"/>
  <c r="V66" i="1"/>
  <c r="AE66" i="1" s="1"/>
  <c r="V59" i="1"/>
  <c r="AE59" i="1" s="1"/>
  <c r="V50" i="1"/>
  <c r="AE50" i="1" s="1"/>
  <c r="V52" i="1"/>
  <c r="AE52" i="1" s="1"/>
  <c r="V69" i="1"/>
  <c r="AE69" i="1" s="1"/>
  <c r="V54" i="1"/>
  <c r="AE54" i="1" s="1"/>
  <c r="V46" i="1"/>
  <c r="AE46" i="1" s="1"/>
  <c r="V38" i="1"/>
  <c r="AE38" i="1" s="1"/>
  <c r="V30" i="1"/>
  <c r="AE30" i="1" s="1"/>
  <c r="V24" i="1"/>
  <c r="AE24" i="1" s="1"/>
  <c r="V8" i="1"/>
  <c r="AE8" i="1" s="1"/>
  <c r="V51" i="1"/>
  <c r="AE51" i="1" s="1"/>
  <c r="V43" i="1"/>
  <c r="AE43" i="1" s="1"/>
  <c r="V22" i="1"/>
  <c r="AE22" i="1" s="1"/>
  <c r="V13" i="1"/>
  <c r="AE13" i="1" s="1"/>
  <c r="V44" i="1"/>
  <c r="AE44" i="1" s="1"/>
  <c r="V14" i="1"/>
  <c r="AE14" i="1" s="1"/>
  <c r="V9" i="1"/>
  <c r="AE9" i="1" s="1"/>
  <c r="V65" i="1"/>
  <c r="AE65" i="1" s="1"/>
  <c r="V57" i="1"/>
  <c r="AE57" i="1" s="1"/>
  <c r="V42" i="1"/>
  <c r="AE42" i="1" s="1"/>
  <c r="V34" i="1"/>
  <c r="AE34" i="1" s="1"/>
  <c r="V49" i="1"/>
  <c r="AE49" i="1" s="1"/>
  <c r="V26" i="1"/>
  <c r="AE26" i="1" s="1"/>
  <c r="V21" i="1"/>
  <c r="AE21" i="1" s="1"/>
  <c r="V17" i="1"/>
  <c r="AE17" i="1" s="1"/>
  <c r="V48" i="1"/>
  <c r="AE48" i="1" s="1"/>
  <c r="V40" i="1"/>
  <c r="AE40" i="1" s="1"/>
  <c r="V20" i="1"/>
  <c r="AE20" i="1" s="1"/>
  <c r="V41" i="1"/>
  <c r="AE41" i="1" s="1"/>
  <c r="V33" i="1"/>
  <c r="AE33" i="1" s="1"/>
  <c r="V37" i="1"/>
  <c r="AE37" i="1" s="1"/>
  <c r="V29" i="1"/>
  <c r="AE29" i="1" s="1"/>
  <c r="V53" i="1"/>
  <c r="AE53" i="1" s="1"/>
  <c r="V47" i="1"/>
  <c r="AE47" i="1" s="1"/>
  <c r="V18" i="1"/>
  <c r="AE18" i="1" s="1"/>
  <c r="V10" i="1"/>
  <c r="AE10" i="1" s="1"/>
  <c r="AE6" i="1"/>
  <c r="V45" i="1"/>
  <c r="AE45" i="1" s="1"/>
  <c r="V12" i="1"/>
  <c r="AE12" i="1" s="1"/>
  <c r="V25" i="1"/>
  <c r="AE25" i="1" s="1"/>
  <c r="V16" i="1"/>
  <c r="AE16" i="1" s="1"/>
  <c r="F93" i="3"/>
  <c r="E93" i="3"/>
  <c r="C93" i="3"/>
  <c r="D93" i="3"/>
  <c r="P93" i="3"/>
  <c r="O93" i="3"/>
  <c r="N93" i="3"/>
  <c r="M93" i="3"/>
  <c r="H23" i="6"/>
  <c r="G23" i="6"/>
  <c r="F23" i="6"/>
  <c r="E23" i="6"/>
  <c r="D23" i="6"/>
  <c r="C23" i="6"/>
  <c r="Q4" i="3"/>
  <c r="Q40" i="3" s="1"/>
  <c r="Q60" i="3" s="1"/>
  <c r="Q72" i="3" s="1"/>
  <c r="Q80" i="3" s="1"/>
  <c r="Q87" i="3" s="1"/>
  <c r="G40" i="3"/>
  <c r="G60" i="3" s="1"/>
  <c r="G72" i="3" s="1"/>
  <c r="G80" i="3" s="1"/>
  <c r="G87" i="3" s="1"/>
  <c r="V1" i="6"/>
  <c r="T9" i="6"/>
  <c r="H39" i="6"/>
  <c r="G39" i="6"/>
  <c r="F39" i="6"/>
  <c r="E39" i="6"/>
  <c r="D39" i="6"/>
  <c r="C39" i="6"/>
  <c r="P107" i="4"/>
  <c r="O107" i="4"/>
  <c r="N107" i="4"/>
  <c r="Q107" i="4"/>
  <c r="Q17" i="6"/>
  <c r="T10" i="6"/>
  <c r="Q8" i="6"/>
  <c r="Q6" i="6"/>
  <c r="Q15" i="6"/>
  <c r="Q13" i="6"/>
  <c r="Q12" i="6"/>
  <c r="Q11" i="6"/>
  <c r="Q16" i="6"/>
  <c r="Q14" i="6"/>
  <c r="Q10" i="6"/>
  <c r="Q9" i="6"/>
  <c r="Q7" i="6"/>
  <c r="F45" i="6"/>
  <c r="E45" i="6"/>
  <c r="D45" i="6"/>
  <c r="C45" i="6"/>
  <c r="H45" i="6"/>
  <c r="G45" i="6"/>
  <c r="H31" i="6"/>
  <c r="G31" i="6"/>
  <c r="F31" i="6"/>
  <c r="E31" i="6"/>
  <c r="D31" i="6"/>
  <c r="C31" i="6"/>
  <c r="F107" i="4"/>
  <c r="E107" i="4"/>
  <c r="D107" i="4"/>
  <c r="C107" i="4"/>
  <c r="O16" i="6"/>
  <c r="O14" i="6"/>
  <c r="T7" i="6"/>
  <c r="O17" i="6"/>
  <c r="O8" i="6"/>
  <c r="O15" i="6"/>
  <c r="O10" i="6"/>
  <c r="O13" i="6"/>
  <c r="O12" i="6"/>
  <c r="O11" i="6"/>
  <c r="O7" i="6"/>
  <c r="O9" i="6"/>
  <c r="O6" i="6"/>
  <c r="G30" i="6"/>
  <c r="F30" i="6"/>
  <c r="E30" i="6"/>
  <c r="D30" i="6"/>
  <c r="C30" i="6"/>
  <c r="H30" i="6"/>
  <c r="D86" i="4"/>
  <c r="C86" i="4"/>
  <c r="F86" i="4"/>
  <c r="E86" i="4"/>
  <c r="C18" i="6"/>
  <c r="H18" i="6"/>
  <c r="G18" i="6"/>
  <c r="F18" i="6"/>
  <c r="E18" i="6"/>
  <c r="D18" i="6"/>
  <c r="Q86" i="4"/>
  <c r="P86" i="4"/>
  <c r="O86" i="4"/>
  <c r="N86" i="4"/>
  <c r="F83" i="4"/>
  <c r="E83" i="4"/>
  <c r="D83" i="4"/>
  <c r="C83" i="4"/>
  <c r="H63" i="6"/>
  <c r="G63" i="6"/>
  <c r="F63" i="6"/>
  <c r="E63" i="6"/>
  <c r="D63" i="6"/>
  <c r="C63" i="6"/>
  <c r="E18" i="5"/>
  <c r="D18" i="5"/>
  <c r="F18" i="5"/>
  <c r="C18" i="5"/>
  <c r="E91" i="3"/>
  <c r="D91" i="3"/>
  <c r="C91" i="3"/>
  <c r="F91" i="3"/>
  <c r="N16" i="6"/>
  <c r="T6" i="6"/>
  <c r="N14" i="6"/>
  <c r="N17" i="6"/>
  <c r="N15" i="6"/>
  <c r="N10" i="6"/>
  <c r="N8" i="6"/>
  <c r="N7" i="6"/>
  <c r="N13" i="6"/>
  <c r="N11" i="6"/>
  <c r="N9" i="6"/>
  <c r="N12" i="6"/>
  <c r="N6" i="6"/>
  <c r="D67" i="6"/>
  <c r="C67" i="6"/>
  <c r="H67" i="6"/>
  <c r="G67" i="6"/>
  <c r="F67" i="6"/>
  <c r="E67" i="6"/>
  <c r="F94" i="4"/>
  <c r="E94" i="4"/>
  <c r="D94" i="4"/>
  <c r="C94" i="4"/>
  <c r="P98" i="3"/>
  <c r="N98" i="3"/>
  <c r="M98" i="3"/>
  <c r="O98" i="3"/>
  <c r="H65" i="6"/>
  <c r="G65" i="6"/>
  <c r="F65" i="6"/>
  <c r="E65" i="6"/>
  <c r="D65" i="6"/>
  <c r="C65" i="6"/>
  <c r="F69" i="6"/>
  <c r="E69" i="6"/>
  <c r="D69" i="6"/>
  <c r="C69" i="6"/>
  <c r="H69" i="6"/>
  <c r="G69" i="6"/>
  <c r="H25" i="6"/>
  <c r="G25" i="6"/>
  <c r="F25" i="6"/>
  <c r="E25" i="6"/>
  <c r="D25" i="6"/>
  <c r="C25" i="6"/>
  <c r="F89" i="4"/>
  <c r="E89" i="4"/>
  <c r="D89" i="4"/>
  <c r="C89" i="4"/>
  <c r="H40" i="6"/>
  <c r="G40" i="6"/>
  <c r="F40" i="6"/>
  <c r="E40" i="6"/>
  <c r="D40" i="6"/>
  <c r="C40" i="6"/>
  <c r="V9" i="6" l="1"/>
  <c r="U9" i="6"/>
  <c r="X9" i="6"/>
  <c r="W9" i="6"/>
  <c r="U8" i="6"/>
  <c r="Z8" i="6"/>
  <c r="X8" i="6"/>
  <c r="W8" i="6"/>
  <c r="V8" i="6"/>
  <c r="U6" i="6"/>
  <c r="Z6" i="6"/>
  <c r="AB6" i="6" s="1"/>
  <c r="AD6" i="6" s="1"/>
  <c r="X6" i="6"/>
  <c r="W6" i="6"/>
  <c r="V6" i="6"/>
  <c r="O18" i="6"/>
  <c r="V10" i="6"/>
  <c r="U10" i="6"/>
  <c r="X10" i="6"/>
  <c r="W10" i="6"/>
  <c r="Q18" i="6"/>
  <c r="W11" i="6"/>
  <c r="V11" i="6"/>
  <c r="U11" i="6"/>
  <c r="X11" i="6"/>
  <c r="V7" i="6"/>
  <c r="U7" i="6"/>
  <c r="AA7" i="6" s="1"/>
  <c r="Z10" i="6"/>
  <c r="Z11" i="6"/>
  <c r="Z9" i="6"/>
  <c r="Z7" i="6"/>
  <c r="X7" i="6"/>
  <c r="W7" i="6"/>
  <c r="P18" i="6"/>
  <c r="N18" i="6"/>
  <c r="T1" i="6"/>
  <c r="T2" i="6"/>
  <c r="AB10" i="6" l="1"/>
  <c r="AB9" i="6"/>
  <c r="AB11" i="6"/>
  <c r="AB7" i="6"/>
  <c r="V18" i="6"/>
  <c r="AB8" i="6"/>
  <c r="AD8" i="6" s="1"/>
  <c r="W18" i="6"/>
  <c r="X18" i="6"/>
  <c r="AF6" i="6"/>
  <c r="AE6" i="6"/>
  <c r="AH6" i="6"/>
  <c r="AG6" i="6"/>
  <c r="U18" i="6"/>
  <c r="AF8" i="6" l="1"/>
  <c r="AE8" i="6"/>
  <c r="AH8" i="6"/>
  <c r="AG8" i="6"/>
  <c r="AD7" i="6"/>
  <c r="AD11" i="6"/>
  <c r="AD10" i="6"/>
  <c r="AD9" i="6"/>
  <c r="AF7" i="6" l="1"/>
  <c r="AE7" i="6"/>
  <c r="AE12" i="6" s="1"/>
  <c r="AG7" i="6"/>
  <c r="AH7" i="6"/>
  <c r="AH11" i="6"/>
  <c r="AG11" i="6"/>
  <c r="AF11" i="6"/>
  <c r="AE11" i="6"/>
  <c r="AG9" i="6"/>
  <c r="AF9" i="6"/>
  <c r="AE9" i="6"/>
  <c r="AH9" i="6"/>
  <c r="AG10" i="6"/>
  <c r="AF10" i="6"/>
  <c r="AE10" i="6"/>
  <c r="AH10" i="6"/>
  <c r="AF12" i="6" l="1"/>
  <c r="AH12" i="6"/>
  <c r="AG12" i="6"/>
</calcChain>
</file>

<file path=xl/sharedStrings.xml><?xml version="1.0" encoding="utf-8"?>
<sst xmlns="http://schemas.openxmlformats.org/spreadsheetml/2006/main" count="882" uniqueCount="346">
  <si>
    <t>select Col1,Col3,Col4,Col5,Col6,Col10,Col12,Col13,Col14,Col15,Col16,Col17 WHERE Col1&gt;1</t>
  </si>
  <si>
    <t xml:space="preserve">ПРОТОКОЛ ВЗВЕШИВАНИЯ </t>
  </si>
  <si>
    <t>https://docs.google.com/spreadsheets/d/1PZBWEDXHEPZXYxRzUFeEH96OiFQnJ7dbRms-DrndW-M/edit#gid=946786355</t>
  </si>
  <si>
    <t>В.к.</t>
  </si>
  <si>
    <t>кг</t>
  </si>
  <si>
    <t>участников</t>
  </si>
  <si>
    <t>Мандатка</t>
  </si>
  <si>
    <t>ВК</t>
  </si>
  <si>
    <t>№ п/п</t>
  </si>
  <si>
    <t>№ п/ж</t>
  </si>
  <si>
    <t>Ф.И.О.</t>
  </si>
  <si>
    <t>Дата рожд., разряд</t>
  </si>
  <si>
    <t>Разряд</t>
  </si>
  <si>
    <t>Округ, субъект, город, ведомство</t>
  </si>
  <si>
    <t>Субъект</t>
  </si>
  <si>
    <t>№ карточки</t>
  </si>
  <si>
    <t>Тренер</t>
  </si>
  <si>
    <t>БАГОВ Тимур</t>
  </si>
  <si>
    <t>БАГОВ Тимур Долетчериевич</t>
  </si>
  <si>
    <t>19.08.03, КМС</t>
  </si>
  <si>
    <t>КМС</t>
  </si>
  <si>
    <t>ЮФО</t>
  </si>
  <si>
    <t>Респ. Адыгея, Майкоп, СШ</t>
  </si>
  <si>
    <t>Р.Адыгея</t>
  </si>
  <si>
    <t>Гомлешко А.А. Делок А.А.</t>
  </si>
  <si>
    <t>Субъект, город.</t>
  </si>
  <si>
    <t>71</t>
  </si>
  <si>
    <t>КОЛОНТАЙ Артём</t>
  </si>
  <si>
    <t>КОЛОНТАЙ Артём Андреевич</t>
  </si>
  <si>
    <t>13.07.05, КМС</t>
  </si>
  <si>
    <t>ЦФО</t>
  </si>
  <si>
    <t>Ярославская обл., Ярославль, МУ СШОР №17</t>
  </si>
  <si>
    <t>Ярославская</t>
  </si>
  <si>
    <t>Сапожников С.В. , Викторов Р.А.</t>
  </si>
  <si>
    <t>ГОРШКОВ Фёдор</t>
  </si>
  <si>
    <t>ГОРШКОВ Фёдор Вадимович</t>
  </si>
  <si>
    <t>10.06.04, КМС</t>
  </si>
  <si>
    <t>СЗФО</t>
  </si>
  <si>
    <t>Санкт-Петербург, Санкт-Петербург, МО</t>
  </si>
  <si>
    <t>Санкт-Петербург</t>
  </si>
  <si>
    <t>Алимов М.Г., Гасанов А.З.</t>
  </si>
  <si>
    <t>ЧЕРНИЙ  Михаил</t>
  </si>
  <si>
    <t>ЧЕРНИЙ  Михаил Васильевич</t>
  </si>
  <si>
    <t>20.12.03, КМС</t>
  </si>
  <si>
    <t>Краснодарский, Курганинск, ВС</t>
  </si>
  <si>
    <t>Краснодарский</t>
  </si>
  <si>
    <t>Потапов И. Г. Красов В. В.</t>
  </si>
  <si>
    <t>МАРКОВ Егор</t>
  </si>
  <si>
    <t>МАРКОВ Егор Александрович</t>
  </si>
  <si>
    <t>13.07.04, КМС</t>
  </si>
  <si>
    <t>Московская обл., Реутов, МАУ "спортивная школа" г.Реутов</t>
  </si>
  <si>
    <t>Московская</t>
  </si>
  <si>
    <t>Абрамов Александр Геннадьевич, Герасименко Дмитрий Владимирович</t>
  </si>
  <si>
    <t>СТАШ Тагир</t>
  </si>
  <si>
    <t>СТАШ Тагир Рустамович</t>
  </si>
  <si>
    <t>18.02.04, КМС</t>
  </si>
  <si>
    <t>Р.Адыгея, Тахтамукай, МО</t>
  </si>
  <si>
    <t>Джаримок Р.Н., Джаримок А.Н.</t>
  </si>
  <si>
    <t>СТОЛБОВ Иван</t>
  </si>
  <si>
    <t>СТОЛБОВ Иван Юрьевич</t>
  </si>
  <si>
    <t>05.05.03, КМС</t>
  </si>
  <si>
    <t>ПФО</t>
  </si>
  <si>
    <t>Чувашская Республика - Чувашия, Чебоксары, СК «ЭКРА»</t>
  </si>
  <si>
    <t>Чувашская</t>
  </si>
  <si>
    <t>Бондарев А.В. Пегасов С.В.</t>
  </si>
  <si>
    <t>ГАЙРБЕКОВ Умар</t>
  </si>
  <si>
    <t>ГАЙРБЕКОВ Умар Арбиевич</t>
  </si>
  <si>
    <t>29.11.04, КМС</t>
  </si>
  <si>
    <t>Самарская обл., Самара, МБУ го Самара «СШОР-11» им ВВ Ольховского</t>
  </si>
  <si>
    <t>Самарская</t>
  </si>
  <si>
    <t>Сулейманов РЖ, Родомакин ЮС.</t>
  </si>
  <si>
    <t>98+</t>
  </si>
  <si>
    <t>ПРОТАСОВ Артем</t>
  </si>
  <si>
    <t>ПРОТАСОВ Артем Сергеевич</t>
  </si>
  <si>
    <t>20.09.04, КМС</t>
  </si>
  <si>
    <t>СПБ</t>
  </si>
  <si>
    <t>г. Санкт-Петербург, г. Санкт-Петербург, КШВСМ</t>
  </si>
  <si>
    <t>Елисеев Д.М.</t>
  </si>
  <si>
    <t>ТУКСУМБАЕВ  Артём</t>
  </si>
  <si>
    <t>ТУКСУМБАЕВ  Артём Александрович</t>
  </si>
  <si>
    <t>12.05.04, КМС</t>
  </si>
  <si>
    <t>СФО</t>
  </si>
  <si>
    <t>Алтайский, Барнаул , МС</t>
  </si>
  <si>
    <t>Алтайский</t>
  </si>
  <si>
    <t>Жданов В.В. ; Тюкин С.Г.</t>
  </si>
  <si>
    <t>НАДЫРОВ  Адик</t>
  </si>
  <si>
    <t>НАДЫРОВ  Адик  Сабирович</t>
  </si>
  <si>
    <t>11.02.04, КМС</t>
  </si>
  <si>
    <t>Воронежская, Воронеж , МО</t>
  </si>
  <si>
    <t>Воронежская</t>
  </si>
  <si>
    <t>Зимин М.А. Гончаров С.Ю.</t>
  </si>
  <si>
    <t>СОМСИН Антон</t>
  </si>
  <si>
    <t>СОМСИН Антон Геннадьевич</t>
  </si>
  <si>
    <t>09.05.03, КМС</t>
  </si>
  <si>
    <t>Воронежская обл., Воронеж, ВУНЦ ВВС ВВА</t>
  </si>
  <si>
    <t>Зимин М.А.</t>
  </si>
  <si>
    <t>НЕДОИМКИН  Максим</t>
  </si>
  <si>
    <t>НЕДОИМКИН  Максим  Александрович</t>
  </si>
  <si>
    <t>12.08.04, КМС</t>
  </si>
  <si>
    <t>Алтайский, Бийск , МС</t>
  </si>
  <si>
    <t>Димитриенко И.В., Гуляев А.М.</t>
  </si>
  <si>
    <t>ШАЛЫГИН Нестор</t>
  </si>
  <si>
    <t>ШАЛЫГИН Нестор Игоревич</t>
  </si>
  <si>
    <t>07.05.05, КМС</t>
  </si>
  <si>
    <t>МОС</t>
  </si>
  <si>
    <t>г. Москва, Москва, Самбо-70</t>
  </si>
  <si>
    <t>Москва</t>
  </si>
  <si>
    <t>Талызин Павел Николаевич, Корниенко Максим Александрович,</t>
  </si>
  <si>
    <t>МУХАМЕДРИЗАЕВ Рустам</t>
  </si>
  <si>
    <t>МУХАМЕДРИЗАЕВ Рустам Маратович</t>
  </si>
  <si>
    <t>11.02.23, МС</t>
  </si>
  <si>
    <t>МС</t>
  </si>
  <si>
    <t>г. Москва, Москва, Самабо-70</t>
  </si>
  <si>
    <t>Гусаров А.А.</t>
  </si>
  <si>
    <t>6</t>
  </si>
  <si>
    <t>ШЕЛКОВНИКОВ Кирилл</t>
  </si>
  <si>
    <t>ШЕЛКОВНИКОВ Кирилл Александрович</t>
  </si>
  <si>
    <t>11.08.05, КМС</t>
  </si>
  <si>
    <t>г. Санкт-Петербург, Санкт-Петербург, ГБУ СШОР №1 Адмиралтейского района</t>
  </si>
  <si>
    <t>Чмыхалов В.В.</t>
  </si>
  <si>
    <t>ПЭЛЫПИВ  Никита</t>
  </si>
  <si>
    <t>ПЭЛЫПИВ  Никита  Николаевич</t>
  </si>
  <si>
    <t>23.06.04, КМС</t>
  </si>
  <si>
    <t>Саратовская, Балашов , ВС</t>
  </si>
  <si>
    <t>Саратовская</t>
  </si>
  <si>
    <t>Разваляев С.В.</t>
  </si>
  <si>
    <t>КОРОСТИЕНКО Денис</t>
  </si>
  <si>
    <t>КОРОСТИЕНКО Денис Витальевич</t>
  </si>
  <si>
    <t>30.08.05, КМС</t>
  </si>
  <si>
    <t>ДВФО</t>
  </si>
  <si>
    <t>Хабаровский край, Хабаровск, МАУ СШ «Самбо 90»</t>
  </si>
  <si>
    <t>Хабаровский</t>
  </si>
  <si>
    <t>Золоторевич А.А.</t>
  </si>
  <si>
    <t>ГОЛОВ Глеб</t>
  </si>
  <si>
    <t>ГОЛОВ Глеб Андреевич</t>
  </si>
  <si>
    <t>07.04.04, КМС</t>
  </si>
  <si>
    <t>Респ. Татарстан, Казань, ГАУ РСШОР «Батыр»</t>
  </si>
  <si>
    <t>Р.Татарстан</t>
  </si>
  <si>
    <t>Гусев О.М. ,Ащеулов И.Ю. ,Зарипов А.А.</t>
  </si>
  <si>
    <t>ТУРАЙКИН  Алексей</t>
  </si>
  <si>
    <t>ТУРАЙКИН  Алексей  Андреевич</t>
  </si>
  <si>
    <t>29.05.03, КМС</t>
  </si>
  <si>
    <t>Хабаровский, Хабаровск , МО</t>
  </si>
  <si>
    <t>Шилакин Б.В.</t>
  </si>
  <si>
    <t>ЁСИНАГА Кэйта</t>
  </si>
  <si>
    <t>ЁСИНАГА Кэйта -</t>
  </si>
  <si>
    <t>30.06.05, КМС</t>
  </si>
  <si>
    <t>Хабаровский, Хабаровск, МО</t>
  </si>
  <si>
    <t>Иконников Е.М.</t>
  </si>
  <si>
    <t>ТРУБНИКОВ Денис</t>
  </si>
  <si>
    <t>ТРУБНИКОВ Денис Дмитриевич</t>
  </si>
  <si>
    <t>14.05.04, 1р</t>
  </si>
  <si>
    <t>1р</t>
  </si>
  <si>
    <t>УФО</t>
  </si>
  <si>
    <t>Свердловская обл., Екатеринбург, Уор #1</t>
  </si>
  <si>
    <t>Свердловская</t>
  </si>
  <si>
    <t>Печуров Е. А. Емельянов С. Д.</t>
  </si>
  <si>
    <t>СКИБА Владислав</t>
  </si>
  <si>
    <t>СКИБА Владислав  Андреевич</t>
  </si>
  <si>
    <t>16.09.05, КМС</t>
  </si>
  <si>
    <t>Новосибирская, Новосибирск , МС</t>
  </si>
  <si>
    <t>Новосибирская</t>
  </si>
  <si>
    <t>А.А Орлов</t>
  </si>
  <si>
    <t>ХАКУЙ Амир</t>
  </si>
  <si>
    <t>ХАКУЙ Амир Рашидович</t>
  </si>
  <si>
    <t>08.11.03, КМС</t>
  </si>
  <si>
    <t>Респ. Адыгея, г Майкоп, СШ</t>
  </si>
  <si>
    <t>Гомлешко А. А.   Делок А. А</t>
  </si>
  <si>
    <t>АКСЕНОВ Артем</t>
  </si>
  <si>
    <t>АКСЕНОВ Артем Александрович</t>
  </si>
  <si>
    <t>16.03.04, КМС</t>
  </si>
  <si>
    <t>Калининградская, Калининград, МС</t>
  </si>
  <si>
    <t>Калининградская</t>
  </si>
  <si>
    <t>Мкртчян С.Р.</t>
  </si>
  <si>
    <t>АБИТОВ Алим</t>
  </si>
  <si>
    <t>АБИТОВ Алим  Тимурович</t>
  </si>
  <si>
    <t>10.04.04, КМС</t>
  </si>
  <si>
    <t>СКФО</t>
  </si>
  <si>
    <t>КЧР, Черкесск, ВС</t>
  </si>
  <si>
    <t>КЧР</t>
  </si>
  <si>
    <t>Кишмахов Мусса Вдадимирович</t>
  </si>
  <si>
    <t>ЧEРНЫЙ Ростислав</t>
  </si>
  <si>
    <t>ЧEРНЫЙ Ростислав Олегович</t>
  </si>
  <si>
    <t>15.03.03, МС</t>
  </si>
  <si>
    <t>г. Москва, Москва, ГБОУ ЦСиО "Самбо-70"</t>
  </si>
  <si>
    <t>Юхарев С.С. Павлов Д.А. Фунтиков П.В. Герасименко Д.В.</t>
  </si>
  <si>
    <t>ВАНЮШИН Максим</t>
  </si>
  <si>
    <t>ВАНЮШИН Максим Юрьевич</t>
  </si>
  <si>
    <t>30.11.03, КМС</t>
  </si>
  <si>
    <t>Рязанская, Рязань, Д</t>
  </si>
  <si>
    <t>Рязанская</t>
  </si>
  <si>
    <t>Серегин СМ</t>
  </si>
  <si>
    <t>РАШКИН Никита</t>
  </si>
  <si>
    <t>РАШКИН Никита Вячеславович</t>
  </si>
  <si>
    <t>17.03.04, КМС</t>
  </si>
  <si>
    <t>Свердловская обл., Екатеринбург, ГАУ СШОР ПО САМБО И ДЗЮДО</t>
  </si>
  <si>
    <t>Красноженов Е.В. Коростелев А.Б.</t>
  </si>
  <si>
    <t>ШВЕЦ Павел</t>
  </si>
  <si>
    <t>ШВЕЦ Павел Николаевич</t>
  </si>
  <si>
    <t>05.08.04, КМС</t>
  </si>
  <si>
    <t>Брянская обл., Брянск, МБУ СШОР по борьбе</t>
  </si>
  <si>
    <t>Брянская</t>
  </si>
  <si>
    <t>Портнов С.В , Михайлин И.В , Фукс А.И</t>
  </si>
  <si>
    <t>НУРМАГОМЕДОВ Руслан</t>
  </si>
  <si>
    <t>НУРМАГОМЕДОВ Руслан Мухтарович</t>
  </si>
  <si>
    <t>16.02.04, КМС</t>
  </si>
  <si>
    <t>Ярославская, Рыбинск, ВС</t>
  </si>
  <si>
    <t>Шкарбан М.С.</t>
  </si>
  <si>
    <t>МОВСИСЯН  Амбарцум</t>
  </si>
  <si>
    <t>МОВСИСЯН  Амбарцум Перчевич</t>
  </si>
  <si>
    <t>14.08.03, КМС</t>
  </si>
  <si>
    <t>Калининградская, Калининград , МС</t>
  </si>
  <si>
    <t>Мкртчян С.Р., Дуев М.А.</t>
  </si>
  <si>
    <t>НАПИДЖЕВ Рахман</t>
  </si>
  <si>
    <t>НАПИДЖЕВ Рахман Юрьевич</t>
  </si>
  <si>
    <t>20.11.04, КМС</t>
  </si>
  <si>
    <t>Абитов М.М. Охтов А.Д.</t>
  </si>
  <si>
    <t>НАЗАРОВ Никита</t>
  </si>
  <si>
    <t>НАЗАРОВ Никита Дмитриевич</t>
  </si>
  <si>
    <t>20.08.03, КМС</t>
  </si>
  <si>
    <t>г. Москва, Москва, ГБОУ «ЦСиО «Самбо-70»</t>
  </si>
  <si>
    <t>Филимонов Сергей Николаевич, Павлов Денис Александрович</t>
  </si>
  <si>
    <t>КОЗЫРСКИЙ Родион</t>
  </si>
  <si>
    <t>КОЗЫРСКИЙ Родион Эдуардович</t>
  </si>
  <si>
    <t>01.06.04, КМС</t>
  </si>
  <si>
    <t>Золоторевич Александр Александрович, Шилакин Борис Викторович</t>
  </si>
  <si>
    <t>ВОЛКОВ Александр</t>
  </si>
  <si>
    <t>ВОЛКОВ Александр Вячеславович</t>
  </si>
  <si>
    <t>20.03.04, КМС</t>
  </si>
  <si>
    <t>Приморский край, Артём, СШ Мастер</t>
  </si>
  <si>
    <t>Приморский</t>
  </si>
  <si>
    <t>Зубков В.Г., Шурхай Ю.А.</t>
  </si>
  <si>
    <t>ДУНГЕРОВ Вадим</t>
  </si>
  <si>
    <t>ДУНГЕРОВ Вадим Дмитриевич</t>
  </si>
  <si>
    <t>22.09.04, МС</t>
  </si>
  <si>
    <t>Богомолов В.А Мартынов И.В</t>
  </si>
  <si>
    <t>ДМИТРИЕВ Владислав</t>
  </si>
  <si>
    <t>ДМИТРИЕВ Владислав Дмитриевич</t>
  </si>
  <si>
    <t>17.10.04, КМС</t>
  </si>
  <si>
    <t>Калининградская, Калининград , МО</t>
  </si>
  <si>
    <t>Дуев М.А;Мкртчян С.Р</t>
  </si>
  <si>
    <t>НАШ  Расул</t>
  </si>
  <si>
    <t>НАШ  Расул  Саферович</t>
  </si>
  <si>
    <t>05.07.04, КМС</t>
  </si>
  <si>
    <t>Р.Адыгея, Тахтамукай , ПР</t>
  </si>
  <si>
    <t>Джаримок Рустам</t>
  </si>
  <si>
    <t>РУШЕВ Николай</t>
  </si>
  <si>
    <t>РУШЕВ Николай Владимирович</t>
  </si>
  <si>
    <t>09.09.04, КМС</t>
  </si>
  <si>
    <t>г. Москва, Москва, ЦС и О «Самбо-70»</t>
  </si>
  <si>
    <t>Гусаров А.А. Клецков Н.В.</t>
  </si>
  <si>
    <t>ВОРОЖЦОВ Егор</t>
  </si>
  <si>
    <t>23.12.04, КМС</t>
  </si>
  <si>
    <t>Кировская</t>
  </si>
  <si>
    <t>Варданян А.Ш.</t>
  </si>
  <si>
    <t>АБАЕВ Оразеддин</t>
  </si>
  <si>
    <t>АБАЕВ Оразеддин Шарафетдинович</t>
  </si>
  <si>
    <t>04.11.04, КМС</t>
  </si>
  <si>
    <t>Респ. Татарстан, Казань, Батыр</t>
  </si>
  <si>
    <t>Зарипов А.А.</t>
  </si>
  <si>
    <t/>
  </si>
  <si>
    <t>ВСЕРОССИЙСКАЯ ФЕДЕРАЦИЯ САМБО</t>
  </si>
  <si>
    <t>ПРОТОКОЛ ХОДА СОРЕВНОВАНИЙ  ЮНИОРЫ</t>
  </si>
  <si>
    <t>Подгруппа А</t>
  </si>
  <si>
    <t>Подгруппа Б</t>
  </si>
  <si>
    <t>А1</t>
  </si>
  <si>
    <t>м1</t>
  </si>
  <si>
    <t>ум</t>
  </si>
  <si>
    <t>м3</t>
  </si>
  <si>
    <t>3 м</t>
  </si>
  <si>
    <t>м2</t>
  </si>
  <si>
    <t>1 м</t>
  </si>
  <si>
    <t>м4</t>
  </si>
  <si>
    <t>2 м</t>
  </si>
  <si>
    <t>Б1</t>
  </si>
  <si>
    <t>ВСТРЕЧИ ПО КРУГАМ</t>
  </si>
  <si>
    <t>КОВЕР</t>
  </si>
  <si>
    <t>A</t>
  </si>
  <si>
    <t xml:space="preserve"> (Круг)</t>
  </si>
  <si>
    <t>1/32</t>
  </si>
  <si>
    <t>Б</t>
  </si>
  <si>
    <t>№ встр</t>
  </si>
  <si>
    <t>Д. р., разряд</t>
  </si>
  <si>
    <t>Вед., регион</t>
  </si>
  <si>
    <t>Оценки</t>
  </si>
  <si>
    <t>Очки</t>
  </si>
  <si>
    <t>Рез-т</t>
  </si>
  <si>
    <t>Время</t>
  </si>
  <si>
    <t>1/16</t>
  </si>
  <si>
    <t>Результат</t>
  </si>
  <si>
    <t>1/8</t>
  </si>
  <si>
    <t>1/4</t>
  </si>
  <si>
    <t>B</t>
  </si>
  <si>
    <t>Полуфинал</t>
  </si>
  <si>
    <t xml:space="preserve"> (Утешительные встречи)</t>
  </si>
  <si>
    <t>(Утешительные встречи)</t>
  </si>
  <si>
    <t>Подгуппа А</t>
  </si>
  <si>
    <t>Подгуппа Б</t>
  </si>
  <si>
    <t xml:space="preserve"> (Утешительные встречи) 16</t>
  </si>
  <si>
    <t>(Утешительные встречи) 16</t>
  </si>
  <si>
    <t xml:space="preserve"> (Утешительные встречи) 12</t>
  </si>
  <si>
    <t>(Утешительные встречи) 12</t>
  </si>
  <si>
    <t xml:space="preserve"> (Утешительные встречи) 8</t>
  </si>
  <si>
    <t>(Утешительные встречи) 8</t>
  </si>
  <si>
    <t xml:space="preserve"> (Утешительные встречи) 6</t>
  </si>
  <si>
    <t>(Утешительные встречи) 6</t>
  </si>
  <si>
    <t>ЗА 3 МЕСТО</t>
  </si>
  <si>
    <t>ВСТРЕЧА 1</t>
  </si>
  <si>
    <t>3А 3 МЕСТО</t>
  </si>
  <si>
    <t>ВСТРЕЧА 2</t>
  </si>
  <si>
    <t>ФИНАЛ</t>
  </si>
  <si>
    <t>Цвет</t>
  </si>
  <si>
    <t>Руководитель ковра</t>
  </si>
  <si>
    <t>А</t>
  </si>
  <si>
    <t xml:space="preserve">ИТОГОВЫЙ ПРОТОКОЛ   МУЖЧИНЫ                                                      </t>
  </si>
  <si>
    <t xml:space="preserve">24.02 - 01.03.2022 г.                                                          г. В-Пышма                                        </t>
  </si>
  <si>
    <t xml:space="preserve"> место</t>
  </si>
  <si>
    <t>№пп</t>
  </si>
  <si>
    <t>СМИТ</t>
  </si>
  <si>
    <t>Забайкальский</t>
  </si>
  <si>
    <t>Иркутская</t>
  </si>
  <si>
    <t>Кемеровская</t>
  </si>
  <si>
    <t>Красноярский</t>
  </si>
  <si>
    <t>7-8</t>
  </si>
  <si>
    <t>Омская</t>
  </si>
  <si>
    <t>Р.Алтай</t>
  </si>
  <si>
    <t>9-12</t>
  </si>
  <si>
    <t>Р.Бурятия</t>
  </si>
  <si>
    <t>Р.Хакасия</t>
  </si>
  <si>
    <t>Томская</t>
  </si>
  <si>
    <t>Мос</t>
  </si>
  <si>
    <t>13-16</t>
  </si>
  <si>
    <t>17-20</t>
  </si>
  <si>
    <t>21-24</t>
  </si>
  <si>
    <t>25-36</t>
  </si>
  <si>
    <t>37-64</t>
  </si>
  <si>
    <t>НАГРАДНОЙ ЛИСТ  МУЖЧИНЫ</t>
  </si>
  <si>
    <t>I м</t>
  </si>
  <si>
    <t>II м</t>
  </si>
  <si>
    <t>III м</t>
  </si>
  <si>
    <t>Тренер победителя:</t>
  </si>
  <si>
    <t>Награждение проводят:</t>
  </si>
  <si>
    <t xml:space="preserve">Чемпионат России по БОЕВОМУ САМБО </t>
  </si>
  <si>
    <t>Утешительные встречи</t>
  </si>
  <si>
    <t>Подгруппа Б1</t>
  </si>
  <si>
    <t>Подгруппа А1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</si>
</sst>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1">
    <font>
      <sz val="10"/>
      <color rgb="FF000000"/>
      <name val="Calibri"/>
      <scheme val="minor"/>
    </font>
    <font>
      <sz val="11"/>
      <color rgb="FFFFFFFF"/>
      <name val="Inconsolata"/>
    </font>
    <font>
      <sz val="10"/>
      <color theme="1"/>
      <name val="Calibri"/>
    </font>
    <font>
      <b/>
      <sz val="10"/>
      <color theme="1"/>
      <name val="Arial"/>
    </font>
    <font>
      <u/>
      <sz val="10"/>
      <color rgb="FF1155CC"/>
      <name val="Arial"/>
    </font>
    <font>
      <sz val="10"/>
      <color rgb="FFFFFFFF"/>
      <name val="Arial"/>
    </font>
    <font>
      <sz val="10"/>
      <color theme="1"/>
      <name val="Arial"/>
    </font>
    <font>
      <sz val="12"/>
      <color theme="1"/>
      <name val="Arial"/>
    </font>
    <font>
      <sz val="10"/>
      <name val="Calibri"/>
    </font>
    <font>
      <b/>
      <sz val="14"/>
      <color theme="1"/>
      <name val="Calibri"/>
      <scheme val="minor"/>
    </font>
    <font>
      <sz val="10"/>
      <color theme="1"/>
      <name val="Arial"/>
    </font>
    <font>
      <b/>
      <sz val="11"/>
      <color theme="1"/>
      <name val="Arial"/>
    </font>
    <font>
      <b/>
      <sz val="10"/>
      <color theme="1"/>
      <name val="&quot;Arial Narrow&quot;"/>
    </font>
    <font>
      <b/>
      <sz val="10"/>
      <color rgb="FFFF0000"/>
      <name val="&quot;Arial Narrow&quot;"/>
    </font>
    <font>
      <b/>
      <i/>
      <sz val="10"/>
      <color theme="1"/>
      <name val="Arial"/>
    </font>
    <font>
      <b/>
      <sz val="12"/>
      <color rgb="FFFF0000"/>
      <name val="Arial"/>
    </font>
    <font>
      <sz val="10"/>
      <color rgb="FF000000"/>
      <name val="Arial"/>
    </font>
    <font>
      <sz val="10"/>
      <color rgb="FF000000"/>
      <name val="Calibri"/>
    </font>
    <font>
      <sz val="11"/>
      <color rgb="FF000000"/>
      <name val="Inconsolata"/>
    </font>
    <font>
      <sz val="10"/>
      <color theme="1"/>
      <name val="Arial Narrow"/>
    </font>
    <font>
      <sz val="12"/>
      <color rgb="FFFF0000"/>
      <name val="Cyrillicold"/>
    </font>
    <font>
      <sz val="14"/>
      <color rgb="FFFF0000"/>
      <name val="Cyrillicold"/>
    </font>
    <font>
      <b/>
      <sz val="12"/>
      <color theme="1"/>
      <name val="Arial"/>
    </font>
    <font>
      <b/>
      <sz val="10"/>
      <color theme="1"/>
      <name val="Arial"/>
    </font>
    <font>
      <b/>
      <sz val="12"/>
      <color theme="1"/>
      <name val="Arial Narrow"/>
    </font>
    <font>
      <b/>
      <sz val="18"/>
      <color theme="1"/>
      <name val="Arial Narrow"/>
    </font>
    <font>
      <sz val="12"/>
      <color rgb="FF000000"/>
      <name val="Arial Narrow"/>
    </font>
    <font>
      <b/>
      <sz val="10"/>
      <color theme="1"/>
      <name val="Arial Narrow"/>
    </font>
    <font>
      <sz val="12"/>
      <color theme="1"/>
      <name val="Arial Narrow"/>
    </font>
    <font>
      <b/>
      <sz val="10"/>
      <color theme="1"/>
      <name val="Calibri"/>
      <scheme val="minor"/>
    </font>
    <font>
      <b/>
      <sz val="10"/>
      <color rgb="FF008000"/>
      <name val="Arial"/>
    </font>
    <font>
      <b/>
      <sz val="10"/>
      <color rgb="FFFF0000"/>
      <name val="Arial"/>
    </font>
    <font>
      <sz val="11"/>
      <color theme="1"/>
      <name val="Arial"/>
    </font>
    <font>
      <b/>
      <sz val="10"/>
      <color rgb="FF0000FF"/>
      <name val="Arial"/>
    </font>
    <font>
      <b/>
      <i/>
      <sz val="10"/>
      <color theme="1"/>
      <name val="Arial Narrow"/>
    </font>
    <font>
      <b/>
      <sz val="10"/>
      <color rgb="FF000000"/>
      <name val="Inconsolata"/>
    </font>
    <font>
      <sz val="10"/>
      <color rgb="FF000000"/>
      <name val="Arial Narrow"/>
    </font>
    <font>
      <i/>
      <sz val="10"/>
      <color theme="1"/>
      <name val="Arial Narrow"/>
    </font>
    <font>
      <sz val="10"/>
      <color theme="1"/>
      <name val="Calibri"/>
      <scheme val="minor"/>
    </font>
    <font>
      <sz val="11"/>
      <color rgb="FFFF0000"/>
      <name val="Arial Narrow"/>
    </font>
    <font>
      <sz val="11"/>
      <color theme="1"/>
      <name val="Arial Narrow"/>
    </font>
    <font>
      <sz val="12"/>
      <color rgb="FFFF0000"/>
      <name val="Arial Narrow"/>
    </font>
    <font>
      <sz val="12"/>
      <color rgb="FFFF0000"/>
      <name val="Arial"/>
    </font>
    <font>
      <b/>
      <i/>
      <sz val="14"/>
      <color theme="1"/>
      <name val="Arial Narrow"/>
    </font>
    <font>
      <b/>
      <i/>
      <sz val="12"/>
      <color theme="1"/>
      <name val="Arial"/>
    </font>
    <font>
      <b/>
      <sz val="14"/>
      <color theme="1"/>
      <name val="Arial"/>
    </font>
    <font>
      <b/>
      <sz val="12"/>
      <color theme="1"/>
      <name val="&quot;Arial Narrow&quot;"/>
    </font>
    <font>
      <b/>
      <i/>
      <sz val="14"/>
      <color theme="1"/>
      <name val="Arial"/>
    </font>
    <font>
      <sz val="12"/>
      <color theme="1"/>
      <name val="&quot;Arial Narrow&quot;"/>
    </font>
    <font>
      <sz val="10"/>
      <color rgb="FFFF0000"/>
      <name val="Arial Narrow"/>
    </font>
    <font>
      <b/>
      <sz val="11"/>
      <color rgb="FF000000"/>
      <name val="Inconsolata"/>
    </font>
    <font>
      <b/>
      <i/>
      <sz val="12"/>
      <color theme="1"/>
      <name val="Arial Narrow"/>
    </font>
    <font>
      <b/>
      <sz val="8"/>
      <color theme="1"/>
      <name val="Arial Narrow"/>
    </font>
    <font>
      <sz val="10"/>
      <color rgb="FFFF0000"/>
      <name val="Arial"/>
    </font>
    <font>
      <sz val="12"/>
      <color theme="0"/>
      <name val="Arial Narrow"/>
    </font>
    <font>
      <b/>
      <i/>
      <sz val="11"/>
      <color theme="1"/>
      <name val="Arial"/>
    </font>
    <font>
      <sz val="14"/>
      <color theme="1"/>
      <name val="Arial"/>
    </font>
    <font>
      <b/>
      <sz val="14"/>
      <color rgb="FFFFFFFF"/>
      <name val="Arial"/>
    </font>
    <font>
      <b/>
      <sz val="24"/>
      <color rgb="FFFFFFFF"/>
      <name val="Arial"/>
    </font>
    <font>
      <b/>
      <sz val="16"/>
      <color theme="1"/>
      <name val="Arial Narrow"/>
    </font>
    <font>
      <u/>
      <sz val="10"/>
      <color rgb="FF0000FF"/>
      <name val="Arial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BDBDBD"/>
        <bgColor rgb="FFBDBDBD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rgb="FFCCFFFF"/>
        <bgColor rgb="FFCCFFFF"/>
      </patternFill>
    </fill>
    <fill>
      <patternFill patternType="solid">
        <fgColor rgb="FFFFB1B1"/>
        <bgColor rgb="FFFFB1B1"/>
      </patternFill>
    </fill>
    <fill>
      <patternFill patternType="solid">
        <fgColor rgb="FF90FFFF"/>
        <bgColor rgb="FF90FFFF"/>
      </patternFill>
    </fill>
    <fill>
      <patternFill patternType="solid">
        <fgColor rgb="FFF2F2F2"/>
        <bgColor rgb="FFF2F2F2"/>
      </patternFill>
    </fill>
    <fill>
      <patternFill patternType="solid">
        <fgColor rgb="FFB7E1CD"/>
        <bgColor rgb="FFB7E1CD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9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8000"/>
      </left>
      <right/>
      <top style="medium">
        <color rgb="FF008000"/>
      </top>
      <bottom/>
      <diagonal/>
    </border>
    <border>
      <left/>
      <right/>
      <top style="medium">
        <color rgb="FF008000"/>
      </top>
      <bottom/>
      <diagonal/>
    </border>
    <border>
      <left/>
      <right style="medium">
        <color rgb="FF008000"/>
      </right>
      <top style="medium">
        <color rgb="FF008000"/>
      </top>
      <bottom/>
      <diagonal/>
    </border>
    <border>
      <left style="medium">
        <color rgb="FF008000"/>
      </left>
      <right/>
      <top/>
      <bottom style="medium">
        <color rgb="FF008000"/>
      </bottom>
      <diagonal/>
    </border>
    <border>
      <left/>
      <right/>
      <top/>
      <bottom style="medium">
        <color rgb="FF008000"/>
      </bottom>
      <diagonal/>
    </border>
    <border>
      <left/>
      <right style="medium">
        <color rgb="FF008000"/>
      </right>
      <top/>
      <bottom style="medium">
        <color rgb="FF008000"/>
      </bottom>
      <diagonal/>
    </border>
    <border>
      <left style="thin">
        <color rgb="FF000000"/>
      </left>
      <right/>
      <top/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432">
    <xf numFmtId="0" fontId="0" fillId="0" borderId="0" xfId="0" applyFont="1" applyAlignment="1"/>
    <xf numFmtId="0" fontId="1" fillId="2" borderId="1" xfId="0" applyFont="1" applyFill="1" applyBorder="1" applyAlignment="1"/>
    <xf numFmtId="0" fontId="2" fillId="2" borderId="0" xfId="0" applyFont="1" applyFill="1" applyAlignment="1"/>
    <xf numFmtId="0" fontId="4" fillId="3" borderId="0" xfId="0" applyFont="1" applyFill="1" applyAlignment="1"/>
    <xf numFmtId="0" fontId="5" fillId="0" borderId="0" xfId="0" applyFont="1" applyAlignment="1">
      <alignment horizontal="right"/>
    </xf>
    <xf numFmtId="0" fontId="2" fillId="0" borderId="0" xfId="0" applyFont="1" applyAlignment="1"/>
    <xf numFmtId="0" fontId="6" fillId="0" borderId="0" xfId="0" applyFont="1"/>
    <xf numFmtId="0" fontId="2" fillId="2" borderId="0" xfId="0" applyFont="1" applyFill="1" applyAlignment="1"/>
    <xf numFmtId="0" fontId="9" fillId="0" borderId="1" xfId="0" applyFont="1" applyBorder="1" applyAlignment="1">
      <alignment horizontal="center" vertical="center"/>
    </xf>
    <xf numFmtId="0" fontId="5" fillId="0" borderId="0" xfId="0" applyFont="1" applyAlignment="1"/>
    <xf numFmtId="0" fontId="10" fillId="0" borderId="0" xfId="0" applyFont="1" applyAlignment="1">
      <alignment horizontal="center"/>
    </xf>
    <xf numFmtId="0" fontId="10" fillId="0" borderId="1" xfId="0" applyFont="1" applyBorder="1" applyAlignment="1"/>
    <xf numFmtId="0" fontId="2" fillId="0" borderId="1" xfId="0" applyFont="1" applyBorder="1" applyAlignment="1"/>
    <xf numFmtId="0" fontId="2" fillId="2" borderId="1" xfId="0" applyFont="1" applyFill="1" applyBorder="1" applyAlignment="1"/>
    <xf numFmtId="0" fontId="11" fillId="0" borderId="1" xfId="0" applyFont="1" applyBorder="1" applyAlignment="1">
      <alignment horizontal="center"/>
    </xf>
    <xf numFmtId="0" fontId="2" fillId="2" borderId="1" xfId="0" applyFont="1" applyFill="1" applyBorder="1" applyAlignment="1"/>
    <xf numFmtId="0" fontId="12" fillId="4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 wrapText="1"/>
    </xf>
    <xf numFmtId="0" fontId="13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/>
    <xf numFmtId="0" fontId="2" fillId="4" borderId="1" xfId="0" applyFont="1" applyFill="1" applyBorder="1"/>
    <xf numFmtId="0" fontId="3" fillId="4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2" fillId="0" borderId="1" xfId="0" applyFont="1" applyBorder="1" applyAlignment="1"/>
    <xf numFmtId="49" fontId="2" fillId="0" borderId="1" xfId="0" applyNumberFormat="1" applyFont="1" applyBorder="1" applyAlignment="1"/>
    <xf numFmtId="49" fontId="10" fillId="0" borderId="1" xfId="0" applyNumberFormat="1" applyFont="1" applyBorder="1" applyAlignment="1"/>
    <xf numFmtId="0" fontId="2" fillId="6" borderId="0" xfId="0" applyFont="1" applyFill="1" applyAlignment="1"/>
    <xf numFmtId="0" fontId="6" fillId="0" borderId="5" xfId="0" applyFont="1" applyBorder="1"/>
    <xf numFmtId="0" fontId="6" fillId="0" borderId="1" xfId="0" applyFont="1" applyBorder="1"/>
    <xf numFmtId="0" fontId="14" fillId="0" borderId="0" xfId="0" applyFont="1"/>
    <xf numFmtId="0" fontId="6" fillId="0" borderId="6" xfId="0" applyFont="1" applyBorder="1"/>
    <xf numFmtId="0" fontId="6" fillId="0" borderId="4" xfId="0" applyFont="1" applyBorder="1"/>
    <xf numFmtId="49" fontId="10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right"/>
    </xf>
    <xf numFmtId="0" fontId="6" fillId="7" borderId="1" xfId="0" applyFont="1" applyFill="1" applyBorder="1"/>
    <xf numFmtId="0" fontId="6" fillId="7" borderId="7" xfId="0" applyFont="1" applyFill="1" applyBorder="1"/>
    <xf numFmtId="0" fontId="6" fillId="7" borderId="8" xfId="0" applyFont="1" applyFill="1" applyBorder="1"/>
    <xf numFmtId="0" fontId="6" fillId="0" borderId="9" xfId="0" applyFont="1" applyBorder="1"/>
    <xf numFmtId="0" fontId="2" fillId="0" borderId="1" xfId="0" applyFont="1" applyBorder="1" applyAlignment="1">
      <alignment horizontal="right"/>
    </xf>
    <xf numFmtId="49" fontId="2" fillId="6" borderId="0" xfId="0" applyNumberFormat="1" applyFont="1" applyFill="1" applyAlignment="1"/>
    <xf numFmtId="0" fontId="16" fillId="0" borderId="0" xfId="0" applyFont="1" applyAlignment="1">
      <alignment horizontal="right"/>
    </xf>
    <xf numFmtId="0" fontId="6" fillId="7" borderId="10" xfId="0" applyFont="1" applyFill="1" applyBorder="1"/>
    <xf numFmtId="49" fontId="2" fillId="0" borderId="0" xfId="0" applyNumberFormat="1" applyFont="1" applyAlignment="1"/>
    <xf numFmtId="0" fontId="17" fillId="0" borderId="0" xfId="0" applyFont="1" applyAlignment="1"/>
    <xf numFmtId="0" fontId="2" fillId="0" borderId="1" xfId="0" applyFont="1" applyBorder="1" applyAlignment="1"/>
    <xf numFmtId="0" fontId="2" fillId="0" borderId="1" xfId="0" applyFont="1" applyBorder="1" applyAlignment="1"/>
    <xf numFmtId="0" fontId="6" fillId="0" borderId="11" xfId="0" applyFont="1" applyBorder="1"/>
    <xf numFmtId="0" fontId="6" fillId="0" borderId="2" xfId="0" applyFont="1" applyBorder="1"/>
    <xf numFmtId="49" fontId="2" fillId="0" borderId="1" xfId="0" applyNumberFormat="1" applyFont="1" applyBorder="1" applyAlignment="1"/>
    <xf numFmtId="0" fontId="2" fillId="0" borderId="1" xfId="0" applyFont="1" applyBorder="1" applyAlignment="1"/>
    <xf numFmtId="14" fontId="2" fillId="0" borderId="1" xfId="0" applyNumberFormat="1" applyFont="1" applyBorder="1" applyAlignment="1"/>
    <xf numFmtId="0" fontId="2" fillId="0" borderId="1" xfId="0" applyFont="1" applyBorder="1" applyAlignment="1"/>
    <xf numFmtId="49" fontId="18" fillId="2" borderId="0" xfId="0" applyNumberFormat="1" applyFont="1" applyFill="1" applyAlignment="1"/>
    <xf numFmtId="0" fontId="2" fillId="0" borderId="1" xfId="0" applyFont="1" applyBorder="1" applyAlignment="1"/>
    <xf numFmtId="0" fontId="2" fillId="0" borderId="0" xfId="0" applyFont="1" applyAlignment="1"/>
    <xf numFmtId="49" fontId="6" fillId="0" borderId="0" xfId="0" applyNumberFormat="1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6" fillId="0" borderId="0" xfId="0" applyFont="1" applyAlignment="1"/>
    <xf numFmtId="0" fontId="20" fillId="0" borderId="0" xfId="0" applyFont="1" applyAlignment="1">
      <alignment vertical="center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24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/>
    </xf>
    <xf numFmtId="0" fontId="23" fillId="0" borderId="0" xfId="0" applyFont="1"/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27" fillId="0" borderId="0" xfId="0" applyFont="1" applyAlignment="1">
      <alignment vertical="center" wrapText="1"/>
    </xf>
    <xf numFmtId="0" fontId="6" fillId="5" borderId="8" xfId="0" applyFont="1" applyFill="1" applyBorder="1"/>
    <xf numFmtId="0" fontId="11" fillId="9" borderId="26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2" fillId="0" borderId="0" xfId="0" applyFont="1"/>
    <xf numFmtId="0" fontId="23" fillId="0" borderId="0" xfId="0" applyFont="1" applyAlignment="1">
      <alignment horizontal="center"/>
    </xf>
    <xf numFmtId="0" fontId="11" fillId="9" borderId="21" xfId="0" applyFont="1" applyFill="1" applyBorder="1" applyAlignment="1">
      <alignment horizontal="center" vertical="center"/>
    </xf>
    <xf numFmtId="0" fontId="11" fillId="10" borderId="21" xfId="0" applyFont="1" applyFill="1" applyBorder="1" applyAlignment="1">
      <alignment horizontal="center" vertical="center"/>
    </xf>
    <xf numFmtId="0" fontId="11" fillId="9" borderId="27" xfId="0" applyFont="1" applyFill="1" applyBorder="1" applyAlignment="1">
      <alignment horizontal="center" vertical="center"/>
    </xf>
    <xf numFmtId="0" fontId="28" fillId="0" borderId="26" xfId="0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6" fillId="0" borderId="21" xfId="0" applyFont="1" applyBorder="1"/>
    <xf numFmtId="0" fontId="11" fillId="9" borderId="24" xfId="0" applyFont="1" applyFill="1" applyBorder="1" applyAlignment="1">
      <alignment horizontal="center" vertical="center"/>
    </xf>
    <xf numFmtId="0" fontId="11" fillId="10" borderId="26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11" fillId="9" borderId="5" xfId="0" applyFont="1" applyFill="1" applyBorder="1" applyAlignment="1">
      <alignment horizontal="center" vertical="center"/>
    </xf>
    <xf numFmtId="0" fontId="29" fillId="0" borderId="0" xfId="0" applyFont="1" applyAlignment="1">
      <alignment horizontal="center"/>
    </xf>
    <xf numFmtId="0" fontId="23" fillId="0" borderId="11" xfId="0" applyFont="1" applyBorder="1" applyAlignment="1">
      <alignment horizontal="center"/>
    </xf>
    <xf numFmtId="0" fontId="6" fillId="0" borderId="29" xfId="0" applyFont="1" applyBorder="1"/>
    <xf numFmtId="0" fontId="11" fillId="9" borderId="9" xfId="0" applyFont="1" applyFill="1" applyBorder="1" applyAlignment="1">
      <alignment horizontal="center" vertical="center"/>
    </xf>
    <xf numFmtId="0" fontId="19" fillId="0" borderId="33" xfId="0" applyFont="1" applyBorder="1" applyAlignment="1">
      <alignment horizontal="center"/>
    </xf>
    <xf numFmtId="49" fontId="19" fillId="0" borderId="5" xfId="0" applyNumberFormat="1" applyFont="1" applyBorder="1" applyAlignment="1">
      <alignment horizontal="center"/>
    </xf>
    <xf numFmtId="0" fontId="28" fillId="0" borderId="27" xfId="0" applyFont="1" applyBorder="1" applyAlignment="1">
      <alignment horizontal="center" vertical="center" wrapText="1"/>
    </xf>
    <xf numFmtId="0" fontId="6" fillId="0" borderId="34" xfId="0" applyFont="1" applyBorder="1"/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6" fillId="0" borderId="24" xfId="0" applyFont="1" applyBorder="1"/>
    <xf numFmtId="0" fontId="6" fillId="11" borderId="8" xfId="0" applyFont="1" applyFill="1" applyBorder="1"/>
    <xf numFmtId="0" fontId="11" fillId="10" borderId="32" xfId="0" applyFont="1" applyFill="1" applyBorder="1" applyAlignment="1">
      <alignment horizontal="center" vertical="center"/>
    </xf>
    <xf numFmtId="0" fontId="23" fillId="0" borderId="27" xfId="0" applyFont="1" applyBorder="1" applyAlignment="1">
      <alignment horizontal="center"/>
    </xf>
    <xf numFmtId="49" fontId="19" fillId="0" borderId="26" xfId="0" applyNumberFormat="1" applyFont="1" applyBorder="1" applyAlignment="1">
      <alignment horizontal="center"/>
    </xf>
    <xf numFmtId="0" fontId="11" fillId="10" borderId="30" xfId="0" applyFont="1" applyFill="1" applyBorder="1" applyAlignment="1">
      <alignment horizontal="center" vertical="center"/>
    </xf>
    <xf numFmtId="0" fontId="6" fillId="0" borderId="23" xfId="0" applyFont="1" applyBorder="1"/>
    <xf numFmtId="0" fontId="27" fillId="0" borderId="0" xfId="0" applyFont="1" applyAlignment="1">
      <alignment horizontal="center"/>
    </xf>
    <xf numFmtId="0" fontId="23" fillId="0" borderId="23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19" fillId="0" borderId="23" xfId="0" applyFont="1" applyBorder="1" applyAlignment="1">
      <alignment horizontal="center"/>
    </xf>
    <xf numFmtId="0" fontId="6" fillId="0" borderId="33" xfId="0" applyFont="1" applyBorder="1"/>
    <xf numFmtId="0" fontId="27" fillId="0" borderId="26" xfId="0" applyFont="1" applyBorder="1" applyAlignment="1">
      <alignment horizontal="center"/>
    </xf>
    <xf numFmtId="0" fontId="24" fillId="0" borderId="23" xfId="0" applyFont="1" applyBorder="1" applyAlignment="1">
      <alignment horizontal="center"/>
    </xf>
    <xf numFmtId="0" fontId="11" fillId="10" borderId="5" xfId="0" applyFont="1" applyFill="1" applyBorder="1" applyAlignment="1">
      <alignment horizontal="center" vertical="center"/>
    </xf>
    <xf numFmtId="0" fontId="11" fillId="10" borderId="35" xfId="0" applyFont="1" applyFill="1" applyBorder="1" applyAlignment="1">
      <alignment horizontal="center" vertical="center"/>
    </xf>
    <xf numFmtId="0" fontId="24" fillId="0" borderId="22" xfId="0" applyFont="1" applyBorder="1" applyAlignment="1">
      <alignment horizontal="center" vertical="center" wrapText="1"/>
    </xf>
    <xf numFmtId="0" fontId="23" fillId="0" borderId="27" xfId="0" applyFont="1" applyBorder="1" applyAlignment="1">
      <alignment horizontal="center"/>
    </xf>
    <xf numFmtId="49" fontId="19" fillId="0" borderId="31" xfId="0" applyNumberFormat="1" applyFont="1" applyBorder="1" applyAlignment="1">
      <alignment horizontal="center" vertical="center" wrapText="1"/>
    </xf>
    <xf numFmtId="49" fontId="19" fillId="0" borderId="0" xfId="0" applyNumberFormat="1" applyFont="1" applyAlignment="1">
      <alignment horizontal="center"/>
    </xf>
    <xf numFmtId="0" fontId="19" fillId="0" borderId="23" xfId="0" applyFont="1" applyBorder="1"/>
    <xf numFmtId="0" fontId="23" fillId="0" borderId="11" xfId="0" applyFont="1" applyBorder="1"/>
    <xf numFmtId="0" fontId="19" fillId="0" borderId="26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49" fontId="6" fillId="0" borderId="0" xfId="0" applyNumberFormat="1" applyFont="1" applyAlignment="1">
      <alignment horizontal="center" vertical="center"/>
    </xf>
    <xf numFmtId="0" fontId="6" fillId="11" borderId="42" xfId="0" applyFont="1" applyFill="1" applyBorder="1" applyAlignment="1">
      <alignment horizontal="right"/>
    </xf>
    <xf numFmtId="0" fontId="23" fillId="9" borderId="22" xfId="0" applyFont="1" applyFill="1" applyBorder="1" applyAlignment="1">
      <alignment horizontal="center" vertical="top"/>
    </xf>
    <xf numFmtId="0" fontId="23" fillId="8" borderId="22" xfId="0" applyFont="1" applyFill="1" applyBorder="1" applyAlignment="1">
      <alignment horizontal="center"/>
    </xf>
    <xf numFmtId="0" fontId="32" fillId="0" borderId="0" xfId="0" applyFont="1"/>
    <xf numFmtId="0" fontId="6" fillId="0" borderId="0" xfId="0" applyFont="1" applyAlignment="1">
      <alignment vertical="top"/>
    </xf>
    <xf numFmtId="0" fontId="6" fillId="9" borderId="49" xfId="0" applyFont="1" applyFill="1" applyBorder="1" applyAlignment="1">
      <alignment horizontal="center"/>
    </xf>
    <xf numFmtId="0" fontId="6" fillId="8" borderId="49" xfId="0" applyFont="1" applyFill="1" applyBorder="1" applyAlignment="1">
      <alignment horizontal="center"/>
    </xf>
    <xf numFmtId="49" fontId="19" fillId="9" borderId="31" xfId="0" applyNumberFormat="1" applyFont="1" applyFill="1" applyBorder="1" applyAlignment="1">
      <alignment horizontal="center"/>
    </xf>
    <xf numFmtId="49" fontId="19" fillId="8" borderId="31" xfId="0" applyNumberFormat="1" applyFont="1" applyFill="1" applyBorder="1" applyAlignment="1">
      <alignment horizontal="center"/>
    </xf>
    <xf numFmtId="0" fontId="6" fillId="0" borderId="11" xfId="0" applyFont="1" applyBorder="1" applyAlignment="1">
      <alignment horizontal="right"/>
    </xf>
    <xf numFmtId="0" fontId="29" fillId="0" borderId="0" xfId="0" applyFont="1"/>
    <xf numFmtId="0" fontId="23" fillId="0" borderId="22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19" fillId="0" borderId="0" xfId="0" applyFont="1"/>
    <xf numFmtId="0" fontId="19" fillId="0" borderId="29" xfId="0" applyFont="1" applyBorder="1"/>
    <xf numFmtId="0" fontId="35" fillId="2" borderId="0" xfId="0" applyFont="1" applyFill="1"/>
    <xf numFmtId="0" fontId="34" fillId="0" borderId="0" xfId="0" applyFont="1"/>
    <xf numFmtId="0" fontId="36" fillId="2" borderId="0" xfId="0" applyFont="1" applyFill="1"/>
    <xf numFmtId="0" fontId="37" fillId="0" borderId="0" xfId="0" applyFont="1"/>
    <xf numFmtId="0" fontId="38" fillId="0" borderId="0" xfId="0" applyFont="1"/>
    <xf numFmtId="0" fontId="24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0" fontId="41" fillId="0" borderId="63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49" fontId="27" fillId="0" borderId="9" xfId="0" applyNumberFormat="1" applyFont="1" applyBorder="1" applyAlignment="1">
      <alignment horizontal="center" vertical="center" wrapText="1"/>
    </xf>
    <xf numFmtId="49" fontId="19" fillId="0" borderId="9" xfId="0" applyNumberFormat="1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23" fillId="0" borderId="64" xfId="0" applyFont="1" applyBorder="1" applyAlignment="1">
      <alignment horizontal="left" vertical="center" wrapText="1"/>
    </xf>
    <xf numFmtId="0" fontId="6" fillId="0" borderId="64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49" fontId="27" fillId="0" borderId="1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1" fillId="0" borderId="65" xfId="0" applyFont="1" applyBorder="1" applyAlignment="1">
      <alignment horizontal="center" vertical="center" wrapText="1"/>
    </xf>
    <xf numFmtId="0" fontId="23" fillId="0" borderId="66" xfId="0" applyFont="1" applyBorder="1" applyAlignment="1">
      <alignment horizontal="left" vertical="center" wrapText="1"/>
    </xf>
    <xf numFmtId="0" fontId="27" fillId="0" borderId="66" xfId="0" applyFont="1" applyBorder="1" applyAlignment="1">
      <alignment horizontal="center" vertical="center" wrapText="1"/>
    </xf>
    <xf numFmtId="0" fontId="19" fillId="0" borderId="66" xfId="0" applyFont="1" applyBorder="1" applyAlignment="1">
      <alignment horizontal="center" vertical="center" wrapText="1"/>
    </xf>
    <xf numFmtId="0" fontId="6" fillId="0" borderId="66" xfId="0" applyFont="1" applyBorder="1" applyAlignment="1">
      <alignment horizontal="center" vertical="center" wrapText="1"/>
    </xf>
    <xf numFmtId="0" fontId="27" fillId="0" borderId="64" xfId="0" applyFont="1" applyBorder="1" applyAlignment="1">
      <alignment horizontal="center" vertical="center" wrapText="1"/>
    </xf>
    <xf numFmtId="49" fontId="27" fillId="0" borderId="64" xfId="0" applyNumberFormat="1" applyFont="1" applyBorder="1" applyAlignment="1">
      <alignment horizontal="center" vertical="center" wrapText="1"/>
    </xf>
    <xf numFmtId="49" fontId="19" fillId="0" borderId="64" xfId="0" applyNumberFormat="1" applyFont="1" applyBorder="1" applyAlignment="1">
      <alignment horizontal="center" vertical="center" wrapText="1"/>
    </xf>
    <xf numFmtId="0" fontId="41" fillId="0" borderId="67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66" xfId="0" applyFont="1" applyBorder="1" applyAlignment="1">
      <alignment horizontal="left" vertical="center" wrapText="1"/>
    </xf>
    <xf numFmtId="0" fontId="6" fillId="0" borderId="64" xfId="0" applyFont="1" applyBorder="1" applyAlignment="1">
      <alignment horizontal="left" vertical="center" wrapText="1"/>
    </xf>
    <xf numFmtId="0" fontId="42" fillId="0" borderId="64" xfId="0" applyFont="1" applyBorder="1" applyAlignment="1">
      <alignment horizontal="center" vertical="center" wrapText="1"/>
    </xf>
    <xf numFmtId="0" fontId="42" fillId="0" borderId="66" xfId="0" applyFont="1" applyBorder="1" applyAlignment="1">
      <alignment horizontal="center" vertical="center" wrapText="1"/>
    </xf>
    <xf numFmtId="0" fontId="19" fillId="0" borderId="64" xfId="0" applyFont="1" applyBorder="1" applyAlignment="1">
      <alignment horizontal="center" vertical="center" wrapText="1"/>
    </xf>
    <xf numFmtId="49" fontId="22" fillId="0" borderId="14" xfId="0" applyNumberFormat="1" applyFont="1" applyBorder="1" applyAlignment="1">
      <alignment vertical="center"/>
    </xf>
    <xf numFmtId="49" fontId="7" fillId="0" borderId="14" xfId="0" applyNumberFormat="1" applyFont="1" applyBorder="1" applyAlignment="1">
      <alignment vertical="center"/>
    </xf>
    <xf numFmtId="0" fontId="22" fillId="0" borderId="14" xfId="0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41" fillId="0" borderId="6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42" fillId="0" borderId="9" xfId="0" applyFont="1" applyBorder="1" applyAlignment="1">
      <alignment horizontal="center" vertical="center" wrapText="1"/>
    </xf>
    <xf numFmtId="0" fontId="19" fillId="0" borderId="69" xfId="0" applyFont="1" applyBorder="1" applyAlignment="1">
      <alignment horizontal="center" vertical="center" wrapText="1"/>
    </xf>
    <xf numFmtId="0" fontId="19" fillId="0" borderId="70" xfId="0" applyFont="1" applyBorder="1" applyAlignment="1">
      <alignment horizontal="center" vertical="center" wrapText="1"/>
    </xf>
    <xf numFmtId="0" fontId="19" fillId="0" borderId="72" xfId="0" applyFont="1" applyBorder="1" applyAlignment="1">
      <alignment horizontal="center" vertical="center" wrapText="1"/>
    </xf>
    <xf numFmtId="0" fontId="6" fillId="0" borderId="18" xfId="0" applyFont="1" applyBorder="1"/>
    <xf numFmtId="0" fontId="10" fillId="12" borderId="29" xfId="0" applyFont="1" applyFill="1" applyBorder="1" applyAlignment="1"/>
    <xf numFmtId="49" fontId="44" fillId="12" borderId="27" xfId="0" applyNumberFormat="1" applyFont="1" applyFill="1" applyBorder="1" applyAlignment="1">
      <alignment horizontal="center"/>
    </xf>
    <xf numFmtId="0" fontId="46" fillId="0" borderId="0" xfId="0" applyFont="1" applyAlignment="1">
      <alignment horizontal="center" wrapText="1"/>
    </xf>
    <xf numFmtId="0" fontId="10" fillId="12" borderId="9" xfId="0" applyFont="1" applyFill="1" applyBorder="1" applyAlignment="1"/>
    <xf numFmtId="0" fontId="47" fillId="12" borderId="27" xfId="0" applyFont="1" applyFill="1" applyBorder="1" applyAlignment="1">
      <alignment horizontal="right"/>
    </xf>
    <xf numFmtId="0" fontId="47" fillId="12" borderId="27" xfId="0" applyFont="1" applyFill="1" applyBorder="1" applyAlignment="1"/>
    <xf numFmtId="0" fontId="48" fillId="0" borderId="0" xfId="0" applyFont="1" applyAlignment="1">
      <alignment wrapText="1"/>
    </xf>
    <xf numFmtId="0" fontId="19" fillId="0" borderId="73" xfId="0" applyFont="1" applyBorder="1" applyAlignment="1">
      <alignment horizontal="center" vertical="center" wrapText="1"/>
    </xf>
    <xf numFmtId="0" fontId="49" fillId="0" borderId="74" xfId="0" applyFont="1" applyBorder="1" applyAlignment="1">
      <alignment horizontal="center" vertical="center" wrapText="1"/>
    </xf>
    <xf numFmtId="0" fontId="40" fillId="0" borderId="75" xfId="0" applyFont="1" applyBorder="1" applyAlignment="1">
      <alignment horizontal="center" vertical="center" wrapText="1"/>
    </xf>
    <xf numFmtId="0" fontId="19" fillId="0" borderId="75" xfId="0" applyFont="1" applyBorder="1" applyAlignment="1">
      <alignment horizontal="center" vertical="center" wrapText="1"/>
    </xf>
    <xf numFmtId="49" fontId="40" fillId="0" borderId="75" xfId="0" applyNumberFormat="1" applyFont="1" applyBorder="1" applyAlignment="1">
      <alignment horizontal="center" vertical="center" wrapText="1"/>
    </xf>
    <xf numFmtId="49" fontId="40" fillId="0" borderId="78" xfId="0" applyNumberFormat="1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13" borderId="1" xfId="0" applyFont="1" applyFill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50" fillId="2" borderId="0" xfId="0" applyFont="1" applyFill="1" applyAlignment="1"/>
    <xf numFmtId="0" fontId="19" fillId="3" borderId="63" xfId="0" applyFont="1" applyFill="1" applyBorder="1" applyAlignment="1">
      <alignment horizontal="center" vertical="center" wrapText="1"/>
    </xf>
    <xf numFmtId="0" fontId="19" fillId="13" borderId="65" xfId="0" applyFont="1" applyFill="1" applyBorder="1" applyAlignment="1">
      <alignment horizontal="center" vertical="center" wrapText="1"/>
    </xf>
    <xf numFmtId="0" fontId="6" fillId="0" borderId="3" xfId="0" applyFont="1" applyBorder="1"/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/>
    </xf>
    <xf numFmtId="0" fontId="21" fillId="0" borderId="0" xfId="0" applyFont="1" applyAlignment="1">
      <alignment vertical="center"/>
    </xf>
    <xf numFmtId="0" fontId="22" fillId="0" borderId="0" xfId="0" applyFont="1" applyAlignment="1">
      <alignment horizontal="center"/>
    </xf>
    <xf numFmtId="0" fontId="24" fillId="0" borderId="61" xfId="0" applyFont="1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  <xf numFmtId="0" fontId="24" fillId="0" borderId="62" xfId="0" applyFont="1" applyBorder="1" applyAlignment="1">
      <alignment horizontal="center" vertical="center"/>
    </xf>
    <xf numFmtId="0" fontId="24" fillId="0" borderId="71" xfId="0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4" fillId="0" borderId="68" xfId="0" applyFont="1" applyBorder="1" applyAlignment="1">
      <alignment horizontal="center" vertical="center"/>
    </xf>
    <xf numFmtId="0" fontId="27" fillId="0" borderId="81" xfId="0" applyFont="1" applyBorder="1" applyAlignment="1">
      <alignment vertical="center" wrapText="1"/>
    </xf>
    <xf numFmtId="0" fontId="53" fillId="0" borderId="81" xfId="0" applyFont="1" applyBorder="1" applyAlignment="1">
      <alignment vertical="center" wrapText="1"/>
    </xf>
    <xf numFmtId="0" fontId="19" fillId="0" borderId="22" xfId="0" applyFont="1" applyBorder="1" applyAlignment="1">
      <alignment vertical="center" wrapText="1"/>
    </xf>
    <xf numFmtId="0" fontId="19" fillId="0" borderId="56" xfId="0" applyFont="1" applyBorder="1" applyAlignment="1">
      <alignment vertical="center" wrapText="1"/>
    </xf>
    <xf numFmtId="0" fontId="19" fillId="0" borderId="58" xfId="0" applyFont="1" applyBorder="1" applyAlignment="1">
      <alignment vertical="center" wrapText="1"/>
    </xf>
    <xf numFmtId="0" fontId="19" fillId="0" borderId="60" xfId="0" applyFont="1" applyBorder="1" applyAlignment="1">
      <alignment vertical="center" wrapText="1"/>
    </xf>
    <xf numFmtId="0" fontId="28" fillId="0" borderId="81" xfId="0" applyFont="1" applyBorder="1" applyAlignment="1">
      <alignment horizontal="center"/>
    </xf>
    <xf numFmtId="0" fontId="28" fillId="0" borderId="82" xfId="0" applyFont="1" applyBorder="1" applyAlignment="1">
      <alignment horizontal="left" vertical="center"/>
    </xf>
    <xf numFmtId="0" fontId="28" fillId="0" borderId="67" xfId="0" applyFont="1" applyBorder="1" applyAlignment="1">
      <alignment horizontal="center"/>
    </xf>
    <xf numFmtId="0" fontId="28" fillId="7" borderId="83" xfId="0" applyFont="1" applyFill="1" applyBorder="1" applyAlignment="1">
      <alignment horizontal="center"/>
    </xf>
    <xf numFmtId="0" fontId="28" fillId="0" borderId="84" xfId="0" applyFont="1" applyBorder="1" applyAlignment="1">
      <alignment horizontal="center"/>
    </xf>
    <xf numFmtId="0" fontId="6" fillId="0" borderId="63" xfId="0" applyFont="1" applyBorder="1"/>
    <xf numFmtId="0" fontId="6" fillId="0" borderId="64" xfId="0" applyFont="1" applyBorder="1"/>
    <xf numFmtId="0" fontId="6" fillId="0" borderId="69" xfId="0" applyFont="1" applyBorder="1"/>
    <xf numFmtId="0" fontId="27" fillId="0" borderId="85" xfId="0" applyFont="1" applyBorder="1" applyAlignment="1">
      <alignment vertical="center" wrapText="1"/>
    </xf>
    <xf numFmtId="0" fontId="53" fillId="0" borderId="85" xfId="0" applyFont="1" applyBorder="1" applyAlignment="1">
      <alignment vertical="center" wrapText="1"/>
    </xf>
    <xf numFmtId="0" fontId="19" fillId="0" borderId="28" xfId="0" applyFont="1" applyBorder="1" applyAlignment="1">
      <alignment vertical="center" wrapText="1"/>
    </xf>
    <xf numFmtId="0" fontId="19" fillId="0" borderId="86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9" fillId="0" borderId="87" xfId="0" applyFont="1" applyBorder="1" applyAlignment="1">
      <alignment vertical="center" wrapText="1"/>
    </xf>
    <xf numFmtId="0" fontId="28" fillId="0" borderId="85" xfId="0" applyFont="1" applyBorder="1" applyAlignment="1">
      <alignment horizontal="center"/>
    </xf>
    <xf numFmtId="0" fontId="28" fillId="0" borderId="88" xfId="0" applyFont="1" applyBorder="1" applyAlignment="1">
      <alignment horizontal="center"/>
    </xf>
    <xf numFmtId="0" fontId="6" fillId="0" borderId="89" xfId="0" applyFont="1" applyBorder="1"/>
    <xf numFmtId="0" fontId="6" fillId="0" borderId="90" xfId="0" applyFont="1" applyBorder="1"/>
    <xf numFmtId="0" fontId="28" fillId="0" borderId="25" xfId="0" applyFont="1" applyBorder="1" applyAlignment="1">
      <alignment horizontal="center"/>
    </xf>
    <xf numFmtId="0" fontId="28" fillId="0" borderId="91" xfId="0" applyFont="1" applyBorder="1" applyAlignment="1">
      <alignment horizontal="center"/>
    </xf>
    <xf numFmtId="0" fontId="28" fillId="0" borderId="92" xfId="0" applyFont="1" applyBorder="1" applyAlignment="1">
      <alignment horizontal="center"/>
    </xf>
    <xf numFmtId="0" fontId="6" fillId="0" borderId="65" xfId="0" applyFont="1" applyBorder="1"/>
    <xf numFmtId="0" fontId="6" fillId="0" borderId="66" xfId="0" applyFont="1" applyBorder="1"/>
    <xf numFmtId="0" fontId="6" fillId="0" borderId="70" xfId="0" applyFont="1" applyBorder="1"/>
    <xf numFmtId="49" fontId="27" fillId="0" borderId="85" xfId="0" applyNumberFormat="1" applyFont="1" applyBorder="1" applyAlignment="1">
      <alignment vertical="center" wrapText="1"/>
    </xf>
    <xf numFmtId="0" fontId="54" fillId="0" borderId="25" xfId="0" applyFont="1" applyBorder="1" applyAlignment="1">
      <alignment horizontal="center"/>
    </xf>
    <xf numFmtId="0" fontId="54" fillId="0" borderId="67" xfId="0" applyFont="1" applyBorder="1" applyAlignment="1">
      <alignment horizontal="center"/>
    </xf>
    <xf numFmtId="0" fontId="54" fillId="7" borderId="83" xfId="0" applyFont="1" applyFill="1" applyBorder="1" applyAlignment="1">
      <alignment horizontal="center"/>
    </xf>
    <xf numFmtId="0" fontId="28" fillId="0" borderId="0" xfId="0" applyFont="1" applyAlignment="1">
      <alignment horizontal="center"/>
    </xf>
    <xf numFmtId="0" fontId="28" fillId="0" borderId="0" xfId="0" applyFont="1"/>
    <xf numFmtId="0" fontId="24" fillId="8" borderId="93" xfId="0" applyFont="1" applyFill="1" applyBorder="1" applyAlignment="1">
      <alignment horizontal="center" vertical="center"/>
    </xf>
    <xf numFmtId="0" fontId="54" fillId="0" borderId="85" xfId="0" applyFont="1" applyBorder="1" applyAlignment="1">
      <alignment horizontal="center"/>
    </xf>
    <xf numFmtId="0" fontId="54" fillId="0" borderId="82" xfId="0" applyFont="1" applyBorder="1" applyAlignment="1">
      <alignment horizontal="left" vertical="center"/>
    </xf>
    <xf numFmtId="49" fontId="27" fillId="0" borderId="28" xfId="0" applyNumberFormat="1" applyFont="1" applyBorder="1" applyAlignment="1">
      <alignment vertical="center" wrapText="1"/>
    </xf>
    <xf numFmtId="0" fontId="28" fillId="0" borderId="85" xfId="0" applyFont="1" applyBorder="1" applyAlignment="1">
      <alignment horizontal="left" vertical="center"/>
    </xf>
    <xf numFmtId="0" fontId="54" fillId="0" borderId="85" xfId="0" applyFont="1" applyBorder="1" applyAlignment="1">
      <alignment horizontal="left" vertical="center"/>
    </xf>
    <xf numFmtId="0" fontId="24" fillId="8" borderId="73" xfId="0" applyFont="1" applyFill="1" applyBorder="1" applyAlignment="1">
      <alignment horizontal="center" vertical="center"/>
    </xf>
    <xf numFmtId="49" fontId="27" fillId="0" borderId="94" xfId="0" applyNumberFormat="1" applyFont="1" applyBorder="1" applyAlignment="1">
      <alignment vertical="center" wrapText="1"/>
    </xf>
    <xf numFmtId="0" fontId="53" fillId="0" borderId="94" xfId="0" applyFont="1" applyBorder="1" applyAlignment="1">
      <alignment vertical="center" wrapText="1"/>
    </xf>
    <xf numFmtId="0" fontId="19" fillId="0" borderId="94" xfId="0" applyFont="1" applyBorder="1" applyAlignment="1">
      <alignment vertical="center" wrapText="1"/>
    </xf>
    <xf numFmtId="0" fontId="19" fillId="0" borderId="65" xfId="0" applyFont="1" applyBorder="1" applyAlignment="1">
      <alignment vertical="center" wrapText="1"/>
    </xf>
    <xf numFmtId="0" fontId="19" fillId="0" borderId="66" xfId="0" applyFont="1" applyBorder="1" applyAlignment="1">
      <alignment vertical="center" wrapText="1"/>
    </xf>
    <xf numFmtId="0" fontId="19" fillId="0" borderId="70" xfId="0" applyFont="1" applyBorder="1" applyAlignment="1">
      <alignment vertical="center" wrapText="1"/>
    </xf>
    <xf numFmtId="0" fontId="19" fillId="0" borderId="33" xfId="0" applyFont="1" applyBorder="1"/>
    <xf numFmtId="0" fontId="45" fillId="0" borderId="0" xfId="0" applyFont="1"/>
    <xf numFmtId="0" fontId="56" fillId="0" borderId="0" xfId="0" applyFont="1"/>
    <xf numFmtId="0" fontId="56" fillId="0" borderId="33" xfId="0" applyFont="1" applyBorder="1"/>
    <xf numFmtId="0" fontId="56" fillId="0" borderId="29" xfId="0" applyFont="1" applyBorder="1"/>
    <xf numFmtId="0" fontId="28" fillId="0" borderId="86" xfId="0" applyFont="1" applyBorder="1" applyAlignment="1">
      <alignment horizontal="center" vertical="center" wrapText="1"/>
    </xf>
    <xf numFmtId="0" fontId="28" fillId="0" borderId="71" xfId="0" applyFont="1" applyBorder="1" applyAlignment="1">
      <alignment horizontal="center" vertical="center" wrapText="1"/>
    </xf>
    <xf numFmtId="0" fontId="24" fillId="0" borderId="67" xfId="0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0" fontId="28" fillId="0" borderId="79" xfId="0" applyFont="1" applyBorder="1" applyAlignment="1">
      <alignment horizontal="center" vertical="center" wrapText="1"/>
    </xf>
    <xf numFmtId="0" fontId="24" fillId="0" borderId="79" xfId="0" applyFont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 wrapText="1"/>
    </xf>
    <xf numFmtId="0" fontId="6" fillId="0" borderId="26" xfId="0" applyFont="1" applyBorder="1"/>
    <xf numFmtId="0" fontId="6" fillId="0" borderId="27" xfId="0" applyFont="1" applyBorder="1"/>
    <xf numFmtId="0" fontId="27" fillId="0" borderId="23" xfId="0" applyFont="1" applyBorder="1" applyAlignment="1">
      <alignment horizontal="center"/>
    </xf>
    <xf numFmtId="0" fontId="27" fillId="0" borderId="33" xfId="0" applyFont="1" applyBorder="1" applyAlignment="1">
      <alignment horizontal="center"/>
    </xf>
    <xf numFmtId="0" fontId="23" fillId="0" borderId="26" xfId="0" applyFont="1" applyBorder="1" applyAlignment="1">
      <alignment horizontal="center"/>
    </xf>
    <xf numFmtId="49" fontId="24" fillId="0" borderId="0" xfId="0" applyNumberFormat="1" applyFont="1" applyAlignment="1">
      <alignment horizontal="center"/>
    </xf>
    <xf numFmtId="0" fontId="23" fillId="0" borderId="9" xfId="0" applyFont="1" applyBorder="1" applyAlignment="1">
      <alignment horizontal="center"/>
    </xf>
    <xf numFmtId="0" fontId="22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0" fillId="0" borderId="0" xfId="0" applyFont="1" applyAlignment="1"/>
    <xf numFmtId="0" fontId="1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/>
    <xf numFmtId="0" fontId="8" fillId="0" borderId="4" xfId="0" applyFont="1" applyBorder="1"/>
    <xf numFmtId="0" fontId="7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9" fillId="0" borderId="22" xfId="0" applyFont="1" applyBorder="1" applyAlignment="1">
      <alignment horizontal="left" vertical="top" wrapText="1"/>
    </xf>
    <xf numFmtId="0" fontId="8" fillId="0" borderId="25" xfId="0" applyFont="1" applyBorder="1"/>
    <xf numFmtId="0" fontId="23" fillId="0" borderId="0" xfId="0" applyFont="1" applyAlignment="1">
      <alignment horizontal="center"/>
    </xf>
    <xf numFmtId="0" fontId="11" fillId="10" borderId="21" xfId="0" applyFont="1" applyFill="1" applyBorder="1" applyAlignment="1">
      <alignment horizontal="center" vertical="center"/>
    </xf>
    <xf numFmtId="0" fontId="8" fillId="0" borderId="30" xfId="0" applyFont="1" applyBorder="1"/>
    <xf numFmtId="0" fontId="27" fillId="0" borderId="28" xfId="0" applyFont="1" applyBorder="1" applyAlignment="1">
      <alignment horizontal="left" vertical="center" wrapText="1"/>
    </xf>
    <xf numFmtId="0" fontId="8" fillId="0" borderId="31" xfId="0" applyFont="1" applyBorder="1"/>
    <xf numFmtId="0" fontId="19" fillId="0" borderId="28" xfId="0" applyFont="1" applyBorder="1" applyAlignment="1">
      <alignment horizontal="left" vertical="center" wrapText="1"/>
    </xf>
    <xf numFmtId="0" fontId="19" fillId="0" borderId="28" xfId="0" applyFont="1" applyBorder="1" applyAlignment="1">
      <alignment horizontal="left" vertical="top" wrapText="1"/>
    </xf>
    <xf numFmtId="0" fontId="29" fillId="0" borderId="29" xfId="0" applyFont="1" applyBorder="1" applyAlignment="1">
      <alignment horizontal="center"/>
    </xf>
    <xf numFmtId="0" fontId="8" fillId="0" borderId="29" xfId="0" applyFont="1" applyBorder="1"/>
    <xf numFmtId="0" fontId="11" fillId="9" borderId="21" xfId="0" applyFont="1" applyFill="1" applyBorder="1" applyAlignment="1">
      <alignment horizontal="center" vertical="center"/>
    </xf>
    <xf numFmtId="0" fontId="8" fillId="0" borderId="24" xfId="0" applyFont="1" applyBorder="1"/>
    <xf numFmtId="0" fontId="27" fillId="0" borderId="22" xfId="0" applyFont="1" applyBorder="1" applyAlignment="1">
      <alignment horizontal="left" vertical="center" wrapText="1"/>
    </xf>
    <xf numFmtId="0" fontId="19" fillId="0" borderId="22" xfId="0" applyFont="1" applyBorder="1" applyAlignment="1">
      <alignment horizontal="left" vertical="center" wrapText="1"/>
    </xf>
    <xf numFmtId="0" fontId="29" fillId="0" borderId="0" xfId="0" applyFont="1" applyAlignment="1">
      <alignment horizontal="center"/>
    </xf>
    <xf numFmtId="0" fontId="30" fillId="0" borderId="36" xfId="0" applyFont="1" applyBorder="1" applyAlignment="1">
      <alignment horizontal="center" vertical="center" wrapText="1"/>
    </xf>
    <xf numFmtId="0" fontId="8" fillId="0" borderId="37" xfId="0" applyFont="1" applyBorder="1"/>
    <xf numFmtId="0" fontId="8" fillId="0" borderId="38" xfId="0" applyFont="1" applyBorder="1"/>
    <xf numFmtId="0" fontId="8" fillId="0" borderId="39" xfId="0" applyFont="1" applyBorder="1"/>
    <xf numFmtId="0" fontId="8" fillId="0" borderId="40" xfId="0" applyFont="1" applyBorder="1"/>
    <xf numFmtId="0" fontId="8" fillId="0" borderId="41" xfId="0" applyFont="1" applyBorder="1"/>
    <xf numFmtId="0" fontId="23" fillId="0" borderId="23" xfId="0" applyFont="1" applyBorder="1" applyAlignment="1">
      <alignment horizontal="center"/>
    </xf>
    <xf numFmtId="0" fontId="8" fillId="0" borderId="27" xfId="0" applyFont="1" applyBorder="1"/>
    <xf numFmtId="0" fontId="34" fillId="0" borderId="0" xfId="0" applyFont="1" applyAlignment="1">
      <alignment horizontal="left"/>
    </xf>
    <xf numFmtId="0" fontId="31" fillId="0" borderId="43" xfId="0" applyFont="1" applyBorder="1" applyAlignment="1">
      <alignment horizontal="center" vertical="center" wrapText="1"/>
    </xf>
    <xf numFmtId="0" fontId="8" fillId="0" borderId="44" xfId="0" applyFont="1" applyBorder="1"/>
    <xf numFmtId="0" fontId="8" fillId="0" borderId="45" xfId="0" applyFont="1" applyBorder="1"/>
    <xf numFmtId="0" fontId="8" fillId="0" borderId="46" xfId="0" applyFont="1" applyBorder="1"/>
    <xf numFmtId="0" fontId="8" fillId="0" borderId="47" xfId="0" applyFont="1" applyBorder="1"/>
    <xf numFmtId="0" fontId="8" fillId="0" borderId="48" xfId="0" applyFont="1" applyBorder="1"/>
    <xf numFmtId="0" fontId="33" fillId="0" borderId="50" xfId="0" applyFont="1" applyBorder="1" applyAlignment="1">
      <alignment horizontal="center" vertical="center" wrapText="1"/>
    </xf>
    <xf numFmtId="0" fontId="8" fillId="0" borderId="51" xfId="0" applyFont="1" applyBorder="1"/>
    <xf numFmtId="0" fontId="8" fillId="0" borderId="52" xfId="0" applyFont="1" applyBorder="1"/>
    <xf numFmtId="0" fontId="8" fillId="0" borderId="53" xfId="0" applyFont="1" applyBorder="1"/>
    <xf numFmtId="0" fontId="8" fillId="0" borderId="54" xfId="0" applyFont="1" applyBorder="1"/>
    <xf numFmtId="0" fontId="8" fillId="0" borderId="55" xfId="0" applyFont="1" applyBorder="1"/>
    <xf numFmtId="0" fontId="11" fillId="9" borderId="26" xfId="0" applyFont="1" applyFill="1" applyBorder="1" applyAlignment="1">
      <alignment horizontal="center" vertical="center"/>
    </xf>
    <xf numFmtId="0" fontId="11" fillId="10" borderId="26" xfId="0" applyFont="1" applyFill="1" applyBorder="1" applyAlignment="1">
      <alignment horizontal="center" vertical="center"/>
    </xf>
    <xf numFmtId="0" fontId="8" fillId="0" borderId="32" xfId="0" applyFont="1" applyBorder="1"/>
    <xf numFmtId="0" fontId="11" fillId="9" borderId="23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12" xfId="0" applyFont="1" applyBorder="1" applyAlignment="1">
      <alignment horizontal="center" vertical="center" wrapText="1"/>
    </xf>
    <xf numFmtId="0" fontId="8" fillId="0" borderId="13" xfId="0" applyFont="1" applyBorder="1"/>
    <xf numFmtId="0" fontId="8" fillId="0" borderId="15" xfId="0" applyFont="1" applyBorder="1"/>
    <xf numFmtId="0" fontId="8" fillId="0" borderId="16" xfId="0" applyFont="1" applyBorder="1"/>
    <xf numFmtId="0" fontId="23" fillId="0" borderId="14" xfId="0" applyFont="1" applyBorder="1" applyAlignment="1">
      <alignment horizontal="center" vertical="center" wrapText="1"/>
    </xf>
    <xf numFmtId="0" fontId="8" fillId="0" borderId="14" xfId="0" applyFont="1" applyBorder="1"/>
    <xf numFmtId="0" fontId="25" fillId="8" borderId="17" xfId="0" applyFont="1" applyFill="1" applyBorder="1" applyAlignment="1">
      <alignment horizontal="center" vertical="top" wrapText="1"/>
    </xf>
    <xf numFmtId="0" fontId="8" fillId="0" borderId="18" xfId="0" applyFont="1" applyBorder="1"/>
    <xf numFmtId="0" fontId="8" fillId="0" borderId="19" xfId="0" applyFont="1" applyBorder="1"/>
    <xf numFmtId="0" fontId="19" fillId="0" borderId="17" xfId="0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8" fillId="0" borderId="20" xfId="0" applyFont="1" applyBorder="1"/>
    <xf numFmtId="0" fontId="23" fillId="0" borderId="14" xfId="0" applyFont="1" applyBorder="1" applyAlignment="1">
      <alignment horizontal="right"/>
    </xf>
    <xf numFmtId="0" fontId="6" fillId="0" borderId="33" xfId="0" applyFont="1" applyBorder="1" applyAlignment="1">
      <alignment horizontal="center"/>
    </xf>
    <xf numFmtId="0" fontId="8" fillId="0" borderId="33" xfId="0" applyFont="1" applyBorder="1"/>
    <xf numFmtId="0" fontId="11" fillId="9" borderId="5" xfId="0" applyFont="1" applyFill="1" applyBorder="1" applyAlignment="1">
      <alignment horizontal="center" vertical="center"/>
    </xf>
    <xf numFmtId="0" fontId="8" fillId="0" borderId="9" xfId="0" applyFont="1" applyBorder="1"/>
    <xf numFmtId="0" fontId="7" fillId="0" borderId="58" xfId="0" applyFont="1" applyBorder="1" applyAlignment="1">
      <alignment horizontal="center" vertical="center" wrapText="1"/>
    </xf>
    <xf numFmtId="0" fontId="8" fillId="0" borderId="35" xfId="0" applyFont="1" applyBorder="1"/>
    <xf numFmtId="0" fontId="7" fillId="0" borderId="60" xfId="0" applyFont="1" applyBorder="1" applyAlignment="1">
      <alignment horizontal="center" vertical="center" wrapText="1"/>
    </xf>
    <xf numFmtId="0" fontId="8" fillId="0" borderId="62" xfId="0" applyFont="1" applyBorder="1"/>
    <xf numFmtId="0" fontId="7" fillId="0" borderId="68" xfId="0" applyFont="1" applyBorder="1" applyAlignment="1">
      <alignment horizontal="center" vertical="center" wrapText="1"/>
    </xf>
    <xf numFmtId="0" fontId="40" fillId="0" borderId="58" xfId="0" applyFont="1" applyBorder="1" applyAlignment="1">
      <alignment horizontal="center" vertical="center" wrapText="1"/>
    </xf>
    <xf numFmtId="0" fontId="19" fillId="0" borderId="58" xfId="0" applyFont="1" applyBorder="1" applyAlignment="1">
      <alignment horizontal="center" vertical="center" wrapText="1"/>
    </xf>
    <xf numFmtId="0" fontId="40" fillId="0" borderId="59" xfId="0" applyFont="1" applyBorder="1" applyAlignment="1">
      <alignment horizontal="center" vertical="center" wrapText="1"/>
    </xf>
    <xf numFmtId="0" fontId="8" fillId="0" borderId="57" xfId="0" applyFont="1" applyBorder="1"/>
    <xf numFmtId="49" fontId="40" fillId="0" borderId="58" xfId="0" applyNumberFormat="1" applyFont="1" applyBorder="1" applyAlignment="1">
      <alignment horizontal="center" vertical="center" wrapText="1"/>
    </xf>
    <xf numFmtId="49" fontId="40" fillId="0" borderId="60" xfId="0" applyNumberFormat="1" applyFont="1" applyBorder="1" applyAlignment="1">
      <alignment horizontal="center" vertical="center" wrapText="1"/>
    </xf>
    <xf numFmtId="0" fontId="19" fillId="0" borderId="56" xfId="0" applyFont="1" applyBorder="1" applyAlignment="1">
      <alignment horizontal="center" vertical="center" wrapText="1"/>
    </xf>
    <xf numFmtId="0" fontId="8" fillId="0" borderId="61" xfId="0" applyFont="1" applyBorder="1"/>
    <xf numFmtId="0" fontId="39" fillId="0" borderId="57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7" fillId="0" borderId="5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56" xfId="0" applyFont="1" applyBorder="1" applyAlignment="1">
      <alignment horizontal="center" vertical="center" wrapText="1"/>
    </xf>
    <xf numFmtId="0" fontId="7" fillId="0" borderId="71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/>
    </xf>
    <xf numFmtId="0" fontId="22" fillId="0" borderId="29" xfId="0" applyFont="1" applyBorder="1" applyAlignment="1">
      <alignment horizontal="center" vertical="center"/>
    </xf>
    <xf numFmtId="0" fontId="43" fillId="12" borderId="29" xfId="0" applyFont="1" applyFill="1" applyBorder="1" applyAlignment="1"/>
    <xf numFmtId="0" fontId="45" fillId="12" borderId="29" xfId="0" applyFont="1" applyFill="1" applyBorder="1" applyAlignment="1">
      <alignment horizontal="center"/>
    </xf>
    <xf numFmtId="0" fontId="2" fillId="0" borderId="0" xfId="0" applyFont="1" applyAlignment="1"/>
    <xf numFmtId="0" fontId="47" fillId="12" borderId="29" xfId="0" applyFont="1" applyFill="1" applyBorder="1" applyAlignment="1"/>
    <xf numFmtId="0" fontId="40" fillId="0" borderId="76" xfId="0" applyFont="1" applyBorder="1" applyAlignment="1">
      <alignment horizontal="center" vertical="center" wrapText="1"/>
    </xf>
    <xf numFmtId="0" fontId="8" fillId="0" borderId="77" xfId="0" applyFont="1" applyBorder="1"/>
    <xf numFmtId="0" fontId="7" fillId="0" borderId="14" xfId="0" applyFont="1" applyBorder="1" applyAlignment="1">
      <alignment horizontal="center"/>
    </xf>
    <xf numFmtId="0" fontId="19" fillId="0" borderId="60" xfId="0" applyFont="1" applyBorder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45" fillId="0" borderId="0" xfId="0" applyFont="1"/>
    <xf numFmtId="0" fontId="19" fillId="0" borderId="59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8" fillId="0" borderId="49" xfId="0" applyFont="1" applyBorder="1"/>
    <xf numFmtId="0" fontId="19" fillId="0" borderId="2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8" fillId="0" borderId="79" xfId="0" applyFont="1" applyBorder="1"/>
    <xf numFmtId="0" fontId="8" fillId="0" borderId="80" xfId="0" applyFont="1" applyBorder="1"/>
    <xf numFmtId="0" fontId="19" fillId="0" borderId="57" xfId="0" applyFont="1" applyBorder="1" applyAlignment="1">
      <alignment horizontal="center" vertical="center" wrapText="1"/>
    </xf>
    <xf numFmtId="0" fontId="8" fillId="0" borderId="23" xfId="0" applyFont="1" applyBorder="1"/>
    <xf numFmtId="0" fontId="8" fillId="0" borderId="68" xfId="0" applyFont="1" applyBorder="1"/>
    <xf numFmtId="0" fontId="52" fillId="0" borderId="22" xfId="0" applyFont="1" applyBorder="1" applyAlignment="1">
      <alignment vertical="center" textRotation="90" wrapText="1"/>
    </xf>
    <xf numFmtId="0" fontId="52" fillId="0" borderId="22" xfId="0" applyFont="1" applyBorder="1" applyAlignment="1">
      <alignment horizontal="center" vertical="center" wrapText="1"/>
    </xf>
    <xf numFmtId="0" fontId="24" fillId="5" borderId="17" xfId="0" applyFont="1" applyFill="1" applyBorder="1" applyAlignment="1">
      <alignment horizontal="center" vertical="center"/>
    </xf>
    <xf numFmtId="0" fontId="52" fillId="0" borderId="22" xfId="0" applyFont="1" applyBorder="1" applyAlignment="1">
      <alignment horizontal="center" vertical="center" textRotation="90" wrapText="1"/>
    </xf>
    <xf numFmtId="0" fontId="11" fillId="0" borderId="0" xfId="0" applyFont="1" applyAlignment="1">
      <alignment horizontal="center" wrapText="1"/>
    </xf>
    <xf numFmtId="0" fontId="51" fillId="8" borderId="17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0" fontId="49" fillId="0" borderId="20" xfId="0" applyFont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55" fillId="8" borderId="17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56" fillId="0" borderId="0" xfId="0" applyFont="1" applyAlignment="1">
      <alignment horizontal="center" vertical="center"/>
    </xf>
    <xf numFmtId="0" fontId="57" fillId="13" borderId="17" xfId="0" applyFont="1" applyFill="1" applyBorder="1" applyAlignment="1">
      <alignment horizontal="center" vertical="center"/>
    </xf>
    <xf numFmtId="0" fontId="58" fillId="3" borderId="95" xfId="0" applyFont="1" applyFill="1" applyBorder="1" applyAlignment="1">
      <alignment horizontal="center" vertical="center"/>
    </xf>
    <xf numFmtId="0" fontId="8" fillId="0" borderId="96" xfId="0" applyFont="1" applyBorder="1"/>
    <xf numFmtId="0" fontId="8" fillId="0" borderId="97" xfId="0" applyFont="1" applyBorder="1"/>
    <xf numFmtId="0" fontId="59" fillId="0" borderId="20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center" vertical="center" wrapText="1"/>
    </xf>
    <xf numFmtId="0" fontId="58" fillId="14" borderId="95" xfId="0" applyFont="1" applyFill="1" applyBorder="1" applyAlignment="1">
      <alignment horizontal="center" vertical="center"/>
    </xf>
    <xf numFmtId="0" fontId="56" fillId="0" borderId="12" xfId="0" applyFont="1" applyBorder="1" applyAlignment="1">
      <alignment horizontal="center" vertical="center" wrapText="1"/>
    </xf>
    <xf numFmtId="0" fontId="58" fillId="13" borderId="95" xfId="0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8" fillId="0" borderId="91" xfId="0" applyFont="1" applyBorder="1"/>
    <xf numFmtId="0" fontId="11" fillId="0" borderId="82" xfId="0" applyFont="1" applyBorder="1" applyAlignment="1">
      <alignment horizontal="center" vertical="center" wrapText="1"/>
    </xf>
    <xf numFmtId="0" fontId="11" fillId="0" borderId="79" xfId="0" applyFont="1" applyBorder="1" applyAlignment="1">
      <alignment horizontal="center" vertical="center" wrapText="1"/>
    </xf>
    <xf numFmtId="0" fontId="60" fillId="0" borderId="0" xfId="0" applyFont="1" applyAlignment="1">
      <alignment horizontal="center" vertical="center" wrapText="1"/>
    </xf>
    <xf numFmtId="0" fontId="19" fillId="0" borderId="49" xfId="0" applyFont="1" applyBorder="1" applyAlignment="1">
      <alignment horizontal="left" vertical="center" wrapText="1"/>
    </xf>
  </cellXfs>
  <cellStyles count="1">
    <cellStyle name="Обычный" xfId="0" builtinId="0"/>
  </cellStyles>
  <dxfs count="2"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14350" cy="485775"/>
    <xdr:pic>
      <xdr:nvPicPr>
        <xdr:cNvPr id="2" name="image1.jpg" descr="фед" title="Изображение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95300" cy="542925"/>
    <xdr:pic>
      <xdr:nvPicPr>
        <xdr:cNvPr id="2" name="image1.jpg" descr="фед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0</xdr:rowOff>
    </xdr:from>
    <xdr:ext cx="323850" cy="285750"/>
    <xdr:pic>
      <xdr:nvPicPr>
        <xdr:cNvPr id="2" name="image1.jpg" descr="фед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0</xdr:rowOff>
    </xdr:from>
    <xdr:ext cx="342900" cy="285750"/>
    <xdr:pic>
      <xdr:nvPicPr>
        <xdr:cNvPr id="3" name="image1.jpg" descr="фед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0</xdr:rowOff>
    </xdr:from>
    <xdr:ext cx="400050" cy="333375"/>
    <xdr:pic>
      <xdr:nvPicPr>
        <xdr:cNvPr id="2" name="image1.jpg" descr="фед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PZBWEDXHEPZXYxRzUFeEH96OiFQnJ7dbRms-DrndW-M/edi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8000"/>
  </sheetPr>
  <dimension ref="A1:AX1602"/>
  <sheetViews>
    <sheetView workbookViewId="0"/>
  </sheetViews>
  <sheetFormatPr defaultColWidth="14.3984375" defaultRowHeight="15" customHeight="1"/>
  <cols>
    <col min="1" max="1" width="5.59765625" customWidth="1"/>
    <col min="2" max="4" width="4.8984375" customWidth="1"/>
    <col min="5" max="5" width="6.09765625" hidden="1" customWidth="1"/>
    <col min="6" max="6" width="26.09765625" customWidth="1"/>
    <col min="7" max="7" width="14" customWidth="1"/>
    <col min="8" max="8" width="7.09765625" hidden="1" customWidth="1"/>
    <col min="9" max="9" width="6.09765625" customWidth="1"/>
    <col min="10" max="10" width="10.8984375" hidden="1" customWidth="1"/>
    <col min="11" max="11" width="15.8984375" customWidth="1"/>
    <col min="12" max="12" width="13.3984375" hidden="1" customWidth="1"/>
    <col min="13" max="13" width="27.8984375" customWidth="1"/>
    <col min="14" max="14" width="4.296875" customWidth="1"/>
    <col min="15" max="15" width="10.59765625" customWidth="1"/>
    <col min="16" max="16" width="10.69921875" hidden="1" customWidth="1"/>
    <col min="17" max="19" width="4.296875" hidden="1" customWidth="1"/>
    <col min="20" max="20" width="5.09765625" hidden="1" customWidth="1"/>
    <col min="21" max="24" width="4.296875" hidden="1" customWidth="1"/>
    <col min="25" max="25" width="17.296875" hidden="1" customWidth="1"/>
    <col min="26" max="26" width="4.296875" hidden="1" customWidth="1"/>
    <col min="27" max="27" width="4.3984375" hidden="1" customWidth="1"/>
    <col min="28" max="33" width="4.69921875" hidden="1" customWidth="1"/>
    <col min="34" max="34" width="4.296875" hidden="1" customWidth="1"/>
    <col min="35" max="35" width="2.59765625" customWidth="1"/>
    <col min="36" max="49" width="4.296875" hidden="1" customWidth="1"/>
    <col min="50" max="50" width="2.69921875" hidden="1" customWidth="1"/>
  </cols>
  <sheetData>
    <row r="1" spans="1:50" ht="21" customHeight="1">
      <c r="A1" s="1" t="s">
        <v>0</v>
      </c>
      <c r="B1" s="2"/>
      <c r="C1" s="291" t="s">
        <v>1</v>
      </c>
      <c r="D1" s="289"/>
      <c r="E1" s="289"/>
      <c r="F1" s="289"/>
      <c r="G1" s="289"/>
      <c r="H1" s="289"/>
      <c r="I1" s="289"/>
      <c r="J1" s="289"/>
      <c r="K1" s="289"/>
      <c r="L1" s="289"/>
      <c r="M1" s="289"/>
      <c r="N1" s="3" t="s">
        <v>2</v>
      </c>
      <c r="O1" s="4">
        <f>IF(O2="98+",99,O2)</f>
        <v>71</v>
      </c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</row>
    <row r="2" spans="1:50" ht="41.25" customHeight="1">
      <c r="A2" s="7"/>
      <c r="B2" s="2"/>
      <c r="C2" s="292" t="str">
        <f ca="1">IFERROR(__xludf.DUMMYFUNCTION("IMPORTRANGE(N1,""Реквизиты!A1"")"),"Первенство России по самбо юниоры 18-20 лет (отбор на Первенство Мира и Европы) ЕКП № 23752")</f>
        <v>Первенство России по самбо юниоры 18-20 лет (отбор на Первенство Мира и Европы) ЕКП № 23752</v>
      </c>
      <c r="D2" s="293"/>
      <c r="E2" s="293"/>
      <c r="F2" s="293"/>
      <c r="G2" s="293"/>
      <c r="H2" s="293"/>
      <c r="I2" s="293"/>
      <c r="J2" s="293"/>
      <c r="K2" s="293"/>
      <c r="L2" s="293"/>
      <c r="M2" s="294"/>
      <c r="N2" s="5"/>
      <c r="O2" s="8">
        <v>71</v>
      </c>
      <c r="P2" s="9" t="s">
        <v>3</v>
      </c>
      <c r="Q2" s="9" t="s">
        <v>4</v>
      </c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</row>
    <row r="3" spans="1:50" ht="15" customHeight="1">
      <c r="A3" s="7"/>
      <c r="B3" s="7"/>
      <c r="C3" s="295" t="str">
        <f ca="1">IFERROR(__xludf.DUMMYFUNCTION("IMPORTRANGE(N1,""Реквизиты!A3"")"),"13.02 - 17.02.2022 г.                                                                                        г. В-Пышма")</f>
        <v>13.02 - 17.02.2022 г.                                                                                        г. В-Пышма</v>
      </c>
      <c r="D3" s="289"/>
      <c r="E3" s="289"/>
      <c r="F3" s="289"/>
      <c r="G3" s="289"/>
      <c r="H3" s="289"/>
      <c r="I3" s="289"/>
      <c r="J3" s="289"/>
      <c r="K3" s="289"/>
      <c r="L3" s="289"/>
      <c r="M3" s="289"/>
      <c r="N3" s="5"/>
      <c r="O3" s="10"/>
      <c r="P3" s="11" t="s">
        <v>5</v>
      </c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>
        <f>SUM(AX7:AX12)</f>
        <v>0</v>
      </c>
    </row>
    <row r="4" spans="1:50" ht="15.75" customHeight="1">
      <c r="A4" s="12"/>
      <c r="B4" s="13"/>
      <c r="C4" s="12"/>
      <c r="D4" s="12"/>
      <c r="E4" s="12"/>
      <c r="F4" s="12"/>
      <c r="G4" s="14" t="str">
        <f>P2&amp;"  "&amp;O2&amp;"  "&amp;Q2</f>
        <v>В.к.  71  кг</v>
      </c>
      <c r="H4" s="14"/>
      <c r="I4" s="12"/>
      <c r="J4" s="13"/>
      <c r="K4" s="12"/>
      <c r="L4" s="12"/>
      <c r="M4" s="15"/>
      <c r="N4" s="5"/>
      <c r="O4" s="5"/>
      <c r="P4" s="5"/>
      <c r="Q4" s="5"/>
      <c r="R4" s="6"/>
      <c r="S4" s="6"/>
      <c r="T4" s="6"/>
      <c r="U4" s="6"/>
      <c r="V4" s="6"/>
      <c r="W4" s="6"/>
      <c r="X4" s="6"/>
      <c r="Y4" s="296" t="s">
        <v>6</v>
      </c>
      <c r="Z4" s="289"/>
      <c r="AA4" s="289"/>
      <c r="AB4" s="289"/>
      <c r="AC4" s="289"/>
      <c r="AD4" s="289"/>
      <c r="AE4" s="289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</row>
    <row r="5" spans="1:50" ht="26.25" customHeight="1">
      <c r="A5" s="16" t="s">
        <v>7</v>
      </c>
      <c r="B5" s="16" t="s">
        <v>7</v>
      </c>
      <c r="C5" s="17" t="s">
        <v>8</v>
      </c>
      <c r="D5" s="18" t="s">
        <v>9</v>
      </c>
      <c r="E5" s="19" t="s">
        <v>10</v>
      </c>
      <c r="F5" s="19" t="s">
        <v>10</v>
      </c>
      <c r="G5" s="17" t="s">
        <v>11</v>
      </c>
      <c r="H5" s="17" t="s">
        <v>12</v>
      </c>
      <c r="I5" s="20" t="s">
        <v>13</v>
      </c>
      <c r="J5" s="21"/>
      <c r="K5" s="17" t="s">
        <v>14</v>
      </c>
      <c r="L5" s="17" t="s">
        <v>15</v>
      </c>
      <c r="M5" s="22" t="s">
        <v>16</v>
      </c>
      <c r="N5" s="5"/>
      <c r="O5" s="5"/>
      <c r="P5" s="5"/>
      <c r="Q5" s="5"/>
      <c r="R5" s="23"/>
      <c r="S5" s="23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</row>
    <row r="6" spans="1:50" ht="22.5" customHeight="1">
      <c r="A6" s="24">
        <v>71</v>
      </c>
      <c r="B6" s="25">
        <v>71</v>
      </c>
      <c r="C6" s="26">
        <v>23</v>
      </c>
      <c r="D6" s="26">
        <v>1</v>
      </c>
      <c r="E6" s="26" t="s">
        <v>17</v>
      </c>
      <c r="F6" s="26" t="s">
        <v>18</v>
      </c>
      <c r="G6" s="27" t="s">
        <v>19</v>
      </c>
      <c r="H6" s="26" t="s">
        <v>20</v>
      </c>
      <c r="I6" s="26" t="s">
        <v>21</v>
      </c>
      <c r="J6" s="26" t="s">
        <v>22</v>
      </c>
      <c r="K6" s="26" t="s">
        <v>23</v>
      </c>
      <c r="L6" s="12"/>
      <c r="M6" s="28" t="s">
        <v>24</v>
      </c>
      <c r="N6" s="29" t="str">
        <f t="array" ref="N6:N1602">IF(D6:D1602="","",(LEFT(F6:F1602,FIND(" ",F6:F1602)-1)))</f>
        <v>БАГОВ</v>
      </c>
      <c r="O6" s="4">
        <v>53</v>
      </c>
      <c r="P6" s="7"/>
      <c r="Q6" s="5"/>
      <c r="R6" s="30" t="str">
        <f>N8</f>
        <v>ГОРШКОВ</v>
      </c>
      <c r="S6" s="31" t="str">
        <f>N9</f>
        <v>ЧЕРНИЙ</v>
      </c>
      <c r="T6" s="31" t="str">
        <f>N10</f>
        <v>МАРКОВ</v>
      </c>
      <c r="U6" s="31" t="str">
        <f>N11</f>
        <v>СТАШ</v>
      </c>
      <c r="V6" s="31" t="str">
        <f>N12</f>
        <v>СТОЛБОВ</v>
      </c>
      <c r="W6" s="31" t="str">
        <f>N13</f>
        <v>ГАЙРБЕКОВ</v>
      </c>
      <c r="X6" s="6"/>
      <c r="Y6" s="32" t="s">
        <v>25</v>
      </c>
      <c r="Z6" s="33">
        <f t="shared" ref="Z6:AF6" si="0">Q6</f>
        <v>0</v>
      </c>
      <c r="AA6" s="33" t="str">
        <f t="shared" si="0"/>
        <v>ГОРШКОВ</v>
      </c>
      <c r="AB6" s="33" t="str">
        <f t="shared" si="0"/>
        <v>ЧЕРНИЙ</v>
      </c>
      <c r="AC6" s="33" t="str">
        <f t="shared" si="0"/>
        <v>МАРКОВ</v>
      </c>
      <c r="AD6" s="33" t="str">
        <f t="shared" si="0"/>
        <v>СТАШ</v>
      </c>
      <c r="AE6" s="34" t="str">
        <f t="shared" si="0"/>
        <v>СТОЛБОВ</v>
      </c>
      <c r="AF6" s="6" t="str">
        <f t="shared" si="0"/>
        <v>ГАЙРБЕКОВ</v>
      </c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</row>
    <row r="7" spans="1:50" ht="25.5" customHeight="1">
      <c r="A7" s="35" t="s">
        <v>26</v>
      </c>
      <c r="B7" s="24">
        <v>71</v>
      </c>
      <c r="C7" s="26">
        <v>11</v>
      </c>
      <c r="D7" s="26">
        <v>2</v>
      </c>
      <c r="E7" s="26" t="s">
        <v>27</v>
      </c>
      <c r="F7" s="26" t="s">
        <v>28</v>
      </c>
      <c r="G7" s="27" t="s">
        <v>29</v>
      </c>
      <c r="H7" s="26" t="s">
        <v>20</v>
      </c>
      <c r="I7" s="26" t="s">
        <v>30</v>
      </c>
      <c r="J7" s="26" t="s">
        <v>31</v>
      </c>
      <c r="K7" s="26" t="s">
        <v>32</v>
      </c>
      <c r="L7" s="12"/>
      <c r="M7" s="28" t="s">
        <v>33</v>
      </c>
      <c r="N7" s="29" t="str">
        <v>КОЛОНТАЙ</v>
      </c>
      <c r="O7" s="36">
        <v>58</v>
      </c>
      <c r="P7" s="5"/>
      <c r="Q7" s="5"/>
      <c r="R7" s="37">
        <f t="shared" ref="R7:R70" si="1">SUMIFS($J$7:$J$88,$L$7:$L$88,P7,$K$7:$K$88,R$6)</f>
        <v>0</v>
      </c>
      <c r="S7" s="38">
        <f t="shared" ref="S7:S70" si="2">SUMIFS($J$7:$J$88,$L$7:$L$88,P7,$K$7:$K$88,S$6)</f>
        <v>0</v>
      </c>
      <c r="T7" s="37">
        <f t="shared" ref="T7:T70" si="3">SUMIFS($J$7:$J$88,$L$7:$L$88,P7,$K$7:$K$88,T$6)</f>
        <v>0</v>
      </c>
      <c r="U7" s="37">
        <f t="shared" ref="U7:U70" si="4">SUMIFS($J$7:$J$88,$L$7:$L$88,P7,$K$7:$K$88,U$6)</f>
        <v>0</v>
      </c>
      <c r="V7" s="37">
        <f t="shared" ref="V7:V70" si="5">SUMIFS($J$7:$J$88,$L$7:$L$88,P7,$K$7:$K$88,V$6)</f>
        <v>0</v>
      </c>
      <c r="W7" s="37">
        <f t="shared" ref="W7:W70" si="6">SUMIFS($J$7:$J$88,$L$7:$L$88,P7,$K$7:$K$88,W$6)</f>
        <v>0</v>
      </c>
      <c r="X7" s="39"/>
      <c r="Y7" s="31">
        <f t="shared" ref="Y7:Y70" si="7">P7</f>
        <v>0</v>
      </c>
      <c r="Z7" s="40" t="str">
        <f t="shared" ref="Z7:AF7" si="8">IF(Q7=0," ",Q7)</f>
        <v xml:space="preserve"> </v>
      </c>
      <c r="AA7" s="40" t="str">
        <f t="shared" si="8"/>
        <v xml:space="preserve"> </v>
      </c>
      <c r="AB7" s="40" t="str">
        <f t="shared" si="8"/>
        <v xml:space="preserve"> </v>
      </c>
      <c r="AC7" s="40" t="str">
        <f t="shared" si="8"/>
        <v xml:space="preserve"> </v>
      </c>
      <c r="AD7" s="40" t="str">
        <f t="shared" si="8"/>
        <v xml:space="preserve"> </v>
      </c>
      <c r="AE7" s="31" t="str">
        <f t="shared" si="8"/>
        <v xml:space="preserve"> </v>
      </c>
      <c r="AF7" s="31" t="str">
        <f t="shared" si="8"/>
        <v xml:space="preserve"> </v>
      </c>
      <c r="AG7" s="6"/>
      <c r="AH7" s="297"/>
      <c r="AI7" s="289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</row>
    <row r="8" spans="1:50" ht="25.5" customHeight="1">
      <c r="A8" s="35" t="s">
        <v>26</v>
      </c>
      <c r="B8" s="24">
        <v>71</v>
      </c>
      <c r="C8" s="26">
        <v>6</v>
      </c>
      <c r="D8" s="26">
        <v>3</v>
      </c>
      <c r="E8" s="26" t="s">
        <v>34</v>
      </c>
      <c r="F8" s="26" t="s">
        <v>35</v>
      </c>
      <c r="G8" s="27" t="s">
        <v>36</v>
      </c>
      <c r="H8" s="26" t="s">
        <v>20</v>
      </c>
      <c r="I8" s="26" t="s">
        <v>37</v>
      </c>
      <c r="J8" s="26" t="s">
        <v>38</v>
      </c>
      <c r="K8" s="26" t="s">
        <v>39</v>
      </c>
      <c r="L8" s="12"/>
      <c r="M8" s="28" t="s">
        <v>40</v>
      </c>
      <c r="N8" s="29" t="str">
        <v>ГОРШКОВ</v>
      </c>
      <c r="O8" s="4">
        <v>64</v>
      </c>
      <c r="P8" s="5"/>
      <c r="Q8" s="5"/>
      <c r="R8" s="37">
        <f t="shared" si="1"/>
        <v>0</v>
      </c>
      <c r="S8" s="38">
        <f t="shared" si="2"/>
        <v>0</v>
      </c>
      <c r="T8" s="37">
        <f t="shared" si="3"/>
        <v>0</v>
      </c>
      <c r="U8" s="37">
        <f t="shared" si="4"/>
        <v>0</v>
      </c>
      <c r="V8" s="37">
        <f t="shared" si="5"/>
        <v>0</v>
      </c>
      <c r="W8" s="37">
        <f t="shared" si="6"/>
        <v>0</v>
      </c>
      <c r="X8" s="39"/>
      <c r="Y8" s="31">
        <f t="shared" si="7"/>
        <v>0</v>
      </c>
      <c r="Z8" s="31" t="str">
        <f t="shared" ref="Z8:AC8" si="9">IF($Y$8=$Y$7," ",IF(Q8=0," ",Q8))</f>
        <v xml:space="preserve"> </v>
      </c>
      <c r="AA8" s="31" t="str">
        <f t="shared" si="9"/>
        <v xml:space="preserve"> </v>
      </c>
      <c r="AB8" s="31" t="str">
        <f t="shared" si="9"/>
        <v xml:space="preserve"> </v>
      </c>
      <c r="AC8" s="31" t="str">
        <f t="shared" si="9"/>
        <v xml:space="preserve"> </v>
      </c>
      <c r="AD8" s="31" t="str">
        <f t="shared" ref="AD8:AF8" si="10">IF(U8=0," ",U8)</f>
        <v xml:space="preserve"> </v>
      </c>
      <c r="AE8" s="31" t="str">
        <f t="shared" si="10"/>
        <v xml:space="preserve"> </v>
      </c>
      <c r="AF8" s="31" t="str">
        <f t="shared" si="10"/>
        <v xml:space="preserve"> </v>
      </c>
      <c r="AG8" s="6"/>
      <c r="AH8" s="289"/>
      <c r="AI8" s="289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</row>
    <row r="9" spans="1:50" ht="25.5" customHeight="1">
      <c r="A9" s="35" t="s">
        <v>26</v>
      </c>
      <c r="B9" s="24">
        <v>71</v>
      </c>
      <c r="C9" s="26">
        <v>42</v>
      </c>
      <c r="D9" s="26">
        <v>4</v>
      </c>
      <c r="E9" s="26" t="s">
        <v>41</v>
      </c>
      <c r="F9" s="26" t="s">
        <v>42</v>
      </c>
      <c r="G9" s="27" t="s">
        <v>43</v>
      </c>
      <c r="H9" s="26" t="s">
        <v>20</v>
      </c>
      <c r="I9" s="26" t="s">
        <v>21</v>
      </c>
      <c r="J9" s="26" t="s">
        <v>44</v>
      </c>
      <c r="K9" s="26" t="s">
        <v>45</v>
      </c>
      <c r="L9" s="12"/>
      <c r="M9" s="28" t="s">
        <v>46</v>
      </c>
      <c r="N9" s="29" t="str">
        <v>ЧЕРНИЙ</v>
      </c>
      <c r="O9" s="4">
        <v>71</v>
      </c>
      <c r="P9" s="5"/>
      <c r="Q9" s="5"/>
      <c r="R9" s="37">
        <f t="shared" si="1"/>
        <v>0</v>
      </c>
      <c r="S9" s="38">
        <f t="shared" si="2"/>
        <v>0</v>
      </c>
      <c r="T9" s="37">
        <f t="shared" si="3"/>
        <v>0</v>
      </c>
      <c r="U9" s="37">
        <f t="shared" si="4"/>
        <v>0</v>
      </c>
      <c r="V9" s="37">
        <f t="shared" si="5"/>
        <v>0</v>
      </c>
      <c r="W9" s="37">
        <f t="shared" si="6"/>
        <v>0</v>
      </c>
      <c r="X9" s="39"/>
      <c r="Y9" s="31">
        <f t="shared" si="7"/>
        <v>0</v>
      </c>
      <c r="Z9" s="31" t="str">
        <f t="shared" ref="Z9:AC9" si="11">IF(OR($Y9=$Y7,$Y9=$Y8)," ",IF(Q9=0," ",Q9))</f>
        <v xml:space="preserve"> </v>
      </c>
      <c r="AA9" s="31" t="str">
        <f t="shared" si="11"/>
        <v xml:space="preserve"> </v>
      </c>
      <c r="AB9" s="31" t="str">
        <f t="shared" si="11"/>
        <v xml:space="preserve"> </v>
      </c>
      <c r="AC9" s="31" t="str">
        <f t="shared" si="11"/>
        <v xml:space="preserve"> </v>
      </c>
      <c r="AD9" s="31" t="str">
        <f t="shared" ref="AD9:AF9" si="12">IF(U9=0," ",U9)</f>
        <v xml:space="preserve"> </v>
      </c>
      <c r="AE9" s="31" t="str">
        <f t="shared" si="12"/>
        <v xml:space="preserve"> </v>
      </c>
      <c r="AF9" s="31" t="str">
        <f t="shared" si="12"/>
        <v xml:space="preserve"> </v>
      </c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</row>
    <row r="10" spans="1:50" ht="25.5" customHeight="1">
      <c r="A10" s="35" t="s">
        <v>26</v>
      </c>
      <c r="B10" s="24">
        <v>71</v>
      </c>
      <c r="C10" s="26">
        <v>39</v>
      </c>
      <c r="D10" s="26">
        <v>5</v>
      </c>
      <c r="E10" s="26" t="s">
        <v>47</v>
      </c>
      <c r="F10" s="26" t="s">
        <v>48</v>
      </c>
      <c r="G10" s="27" t="s">
        <v>49</v>
      </c>
      <c r="H10" s="26" t="s">
        <v>20</v>
      </c>
      <c r="I10" s="26" t="s">
        <v>30</v>
      </c>
      <c r="J10" s="26" t="s">
        <v>50</v>
      </c>
      <c r="K10" s="26" t="s">
        <v>51</v>
      </c>
      <c r="L10" s="12"/>
      <c r="M10" s="28" t="s">
        <v>52</v>
      </c>
      <c r="N10" s="29" t="str">
        <v>МАРКОВ</v>
      </c>
      <c r="O10" s="36">
        <v>79</v>
      </c>
      <c r="P10" s="5"/>
      <c r="Q10" s="5"/>
      <c r="R10" s="37">
        <f t="shared" si="1"/>
        <v>0</v>
      </c>
      <c r="S10" s="38">
        <f t="shared" si="2"/>
        <v>0</v>
      </c>
      <c r="T10" s="37">
        <f t="shared" si="3"/>
        <v>0</v>
      </c>
      <c r="U10" s="37">
        <f t="shared" si="4"/>
        <v>0</v>
      </c>
      <c r="V10" s="37">
        <f t="shared" si="5"/>
        <v>0</v>
      </c>
      <c r="W10" s="37">
        <f t="shared" si="6"/>
        <v>0</v>
      </c>
      <c r="X10" s="6"/>
      <c r="Y10" s="31">
        <f t="shared" si="7"/>
        <v>0</v>
      </c>
      <c r="Z10" s="31" t="str">
        <f t="shared" ref="Z10:AC10" si="13">IF(OR($Y10=$Y8,$Y10=$Y9,$Y10=$Y7)," ",IF(Q10=0," ",Q10))</f>
        <v xml:space="preserve"> </v>
      </c>
      <c r="AA10" s="31" t="str">
        <f t="shared" si="13"/>
        <v xml:space="preserve"> </v>
      </c>
      <c r="AB10" s="31" t="str">
        <f t="shared" si="13"/>
        <v xml:space="preserve"> </v>
      </c>
      <c r="AC10" s="31" t="str">
        <f t="shared" si="13"/>
        <v xml:space="preserve"> </v>
      </c>
      <c r="AD10" s="31" t="str">
        <f t="shared" ref="AD10:AF10" si="14">IF(U10=0," ",U10)</f>
        <v xml:space="preserve"> </v>
      </c>
      <c r="AE10" s="31" t="str">
        <f t="shared" si="14"/>
        <v xml:space="preserve"> </v>
      </c>
      <c r="AF10" s="31" t="str">
        <f t="shared" si="14"/>
        <v xml:space="preserve"> </v>
      </c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</row>
    <row r="11" spans="1:50" ht="25.5" customHeight="1">
      <c r="A11" s="35" t="s">
        <v>26</v>
      </c>
      <c r="B11" s="41">
        <v>71</v>
      </c>
      <c r="C11" s="26">
        <v>23</v>
      </c>
      <c r="D11" s="26">
        <v>6</v>
      </c>
      <c r="E11" s="26" t="s">
        <v>53</v>
      </c>
      <c r="F11" s="26" t="s">
        <v>54</v>
      </c>
      <c r="G11" s="27" t="s">
        <v>55</v>
      </c>
      <c r="H11" s="26" t="s">
        <v>20</v>
      </c>
      <c r="I11" s="26" t="s">
        <v>21</v>
      </c>
      <c r="J11" s="26" t="s">
        <v>56</v>
      </c>
      <c r="K11" s="26" t="s">
        <v>23</v>
      </c>
      <c r="L11" s="12"/>
      <c r="M11" s="28" t="s">
        <v>57</v>
      </c>
      <c r="N11" s="29" t="str">
        <v>СТАШ</v>
      </c>
      <c r="O11" s="4">
        <v>88</v>
      </c>
      <c r="P11" s="5"/>
      <c r="Q11" s="5"/>
      <c r="R11" s="37">
        <f t="shared" si="1"/>
        <v>0</v>
      </c>
      <c r="S11" s="38">
        <f t="shared" si="2"/>
        <v>0</v>
      </c>
      <c r="T11" s="37">
        <f t="shared" si="3"/>
        <v>0</v>
      </c>
      <c r="U11" s="37">
        <f t="shared" si="4"/>
        <v>0</v>
      </c>
      <c r="V11" s="37">
        <f t="shared" si="5"/>
        <v>0</v>
      </c>
      <c r="W11" s="37">
        <f t="shared" si="6"/>
        <v>0</v>
      </c>
      <c r="X11" s="39"/>
      <c r="Y11" s="31">
        <f t="shared" si="7"/>
        <v>0</v>
      </c>
      <c r="Z11" s="31" t="str">
        <f t="shared" ref="Z11:AC11" si="15">IF(OR($Y11=$Y9,$Y11=$Y10,$Y11=$Y8,$Y11=$Y7)," ",IF(Q11=0," ",Q11))</f>
        <v xml:space="preserve"> </v>
      </c>
      <c r="AA11" s="31" t="str">
        <f t="shared" si="15"/>
        <v xml:space="preserve"> </v>
      </c>
      <c r="AB11" s="31" t="str">
        <f t="shared" si="15"/>
        <v xml:space="preserve"> </v>
      </c>
      <c r="AC11" s="31" t="str">
        <f t="shared" si="15"/>
        <v xml:space="preserve"> </v>
      </c>
      <c r="AD11" s="31" t="str">
        <f t="shared" ref="AD11:AF11" si="16">IF(U11=0," ",U11)</f>
        <v xml:space="preserve"> </v>
      </c>
      <c r="AE11" s="31" t="str">
        <f t="shared" si="16"/>
        <v xml:space="preserve"> </v>
      </c>
      <c r="AF11" s="31" t="str">
        <f t="shared" si="16"/>
        <v xml:space="preserve"> </v>
      </c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  <row r="12" spans="1:50" ht="25.5" customHeight="1">
      <c r="A12" s="35" t="s">
        <v>26</v>
      </c>
      <c r="B12" s="41">
        <v>71</v>
      </c>
      <c r="C12" s="26">
        <v>21</v>
      </c>
      <c r="D12" s="26">
        <v>7</v>
      </c>
      <c r="E12" s="26" t="s">
        <v>58</v>
      </c>
      <c r="F12" s="26" t="s">
        <v>59</v>
      </c>
      <c r="G12" s="27" t="s">
        <v>60</v>
      </c>
      <c r="H12" s="26" t="s">
        <v>20</v>
      </c>
      <c r="I12" s="26" t="s">
        <v>61</v>
      </c>
      <c r="J12" s="26" t="s">
        <v>62</v>
      </c>
      <c r="K12" s="26" t="s">
        <v>63</v>
      </c>
      <c r="L12" s="12"/>
      <c r="M12" s="28" t="s">
        <v>64</v>
      </c>
      <c r="N12" s="29" t="str">
        <v>СТОЛБОВ</v>
      </c>
      <c r="O12" s="4">
        <v>98</v>
      </c>
      <c r="P12" s="5"/>
      <c r="Q12" s="5"/>
      <c r="R12" s="37">
        <f t="shared" si="1"/>
        <v>0</v>
      </c>
      <c r="S12" s="38">
        <f t="shared" si="2"/>
        <v>0</v>
      </c>
      <c r="T12" s="37">
        <f t="shared" si="3"/>
        <v>0</v>
      </c>
      <c r="U12" s="37">
        <f t="shared" si="4"/>
        <v>0</v>
      </c>
      <c r="V12" s="37">
        <f t="shared" si="5"/>
        <v>0</v>
      </c>
      <c r="W12" s="37">
        <f t="shared" si="6"/>
        <v>0</v>
      </c>
      <c r="X12" s="6"/>
      <c r="Y12" s="31">
        <f t="shared" si="7"/>
        <v>0</v>
      </c>
      <c r="Z12" s="31" t="str">
        <f t="shared" ref="Z12:AC12" si="17">IF(OR($Y12=$Y10,$Y12=$Y11,$Y12=$Y9,$Y12=$Y8,$Y12=$Y7)," ",IF(Q12=0," ",Q12))</f>
        <v xml:space="preserve"> </v>
      </c>
      <c r="AA12" s="31" t="str">
        <f t="shared" si="17"/>
        <v xml:space="preserve"> </v>
      </c>
      <c r="AB12" s="31" t="str">
        <f t="shared" si="17"/>
        <v xml:space="preserve"> </v>
      </c>
      <c r="AC12" s="31" t="str">
        <f t="shared" si="17"/>
        <v xml:space="preserve"> </v>
      </c>
      <c r="AD12" s="31" t="str">
        <f t="shared" ref="AD12:AF12" si="18">IF(U12=0," ",U12)</f>
        <v xml:space="preserve"> </v>
      </c>
      <c r="AE12" s="31" t="str">
        <f t="shared" si="18"/>
        <v xml:space="preserve"> </v>
      </c>
      <c r="AF12" s="31" t="str">
        <f t="shared" si="18"/>
        <v xml:space="preserve"> </v>
      </c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</row>
    <row r="13" spans="1:50" ht="25.5" customHeight="1">
      <c r="A13" s="35" t="s">
        <v>26</v>
      </c>
      <c r="B13" s="41">
        <v>71</v>
      </c>
      <c r="C13" s="26">
        <v>8</v>
      </c>
      <c r="D13" s="26">
        <v>8</v>
      </c>
      <c r="E13" s="26" t="s">
        <v>65</v>
      </c>
      <c r="F13" s="26" t="s">
        <v>66</v>
      </c>
      <c r="G13" s="27" t="s">
        <v>67</v>
      </c>
      <c r="H13" s="26" t="s">
        <v>20</v>
      </c>
      <c r="I13" s="26" t="s">
        <v>61</v>
      </c>
      <c r="J13" s="26" t="s">
        <v>68</v>
      </c>
      <c r="K13" s="26" t="s">
        <v>69</v>
      </c>
      <c r="L13" s="12"/>
      <c r="M13" s="28" t="s">
        <v>70</v>
      </c>
      <c r="N13" s="29" t="str">
        <v>ГАЙРБЕКОВ</v>
      </c>
      <c r="O13" s="4" t="s">
        <v>71</v>
      </c>
      <c r="P13" s="5"/>
      <c r="Q13" s="5"/>
      <c r="R13" s="37">
        <f t="shared" si="1"/>
        <v>0</v>
      </c>
      <c r="S13" s="38">
        <f t="shared" si="2"/>
        <v>0</v>
      </c>
      <c r="T13" s="37">
        <f t="shared" si="3"/>
        <v>0</v>
      </c>
      <c r="U13" s="37">
        <f t="shared" si="4"/>
        <v>0</v>
      </c>
      <c r="V13" s="37">
        <f t="shared" si="5"/>
        <v>0</v>
      </c>
      <c r="W13" s="37">
        <f t="shared" si="6"/>
        <v>0</v>
      </c>
      <c r="X13" s="39"/>
      <c r="Y13" s="31">
        <f t="shared" si="7"/>
        <v>0</v>
      </c>
      <c r="Z13" s="31" t="str">
        <f t="shared" ref="Z13:AC13" si="19">IF(OR($Y13=$Y11,$Y13=$Y12,$Y13=$Y10,$Y13=$Y9,$Y13=$Y8,$Y13=$Y7)," ",IF(Q13=0," ",Q13))</f>
        <v xml:space="preserve"> </v>
      </c>
      <c r="AA13" s="31" t="str">
        <f t="shared" si="19"/>
        <v xml:space="preserve"> </v>
      </c>
      <c r="AB13" s="31" t="str">
        <f t="shared" si="19"/>
        <v xml:space="preserve"> </v>
      </c>
      <c r="AC13" s="31" t="str">
        <f t="shared" si="19"/>
        <v xml:space="preserve"> </v>
      </c>
      <c r="AD13" s="31" t="str">
        <f t="shared" ref="AD13:AF13" si="20">IF(U13=0," ",U13)</f>
        <v xml:space="preserve"> </v>
      </c>
      <c r="AE13" s="31" t="str">
        <f t="shared" si="20"/>
        <v xml:space="preserve"> </v>
      </c>
      <c r="AF13" s="31" t="str">
        <f t="shared" si="20"/>
        <v xml:space="preserve"> </v>
      </c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</row>
    <row r="14" spans="1:50" ht="25.5" customHeight="1">
      <c r="A14" s="35" t="s">
        <v>26</v>
      </c>
      <c r="B14" s="41">
        <v>71</v>
      </c>
      <c r="C14" s="26">
        <v>6</v>
      </c>
      <c r="D14" s="26">
        <v>9</v>
      </c>
      <c r="E14" s="26" t="s">
        <v>72</v>
      </c>
      <c r="F14" s="26" t="s">
        <v>73</v>
      </c>
      <c r="G14" s="27" t="s">
        <v>74</v>
      </c>
      <c r="H14" s="26" t="s">
        <v>20</v>
      </c>
      <c r="I14" s="26" t="s">
        <v>75</v>
      </c>
      <c r="J14" s="26" t="s">
        <v>76</v>
      </c>
      <c r="K14" s="26" t="s">
        <v>39</v>
      </c>
      <c r="L14" s="12"/>
      <c r="M14" s="28" t="s">
        <v>77</v>
      </c>
      <c r="N14" s="29" t="str">
        <v>ПРОТАСОВ</v>
      </c>
      <c r="O14" s="4"/>
      <c r="P14" s="5"/>
      <c r="Q14" s="5"/>
      <c r="R14" s="37">
        <f t="shared" si="1"/>
        <v>0</v>
      </c>
      <c r="S14" s="38">
        <f t="shared" si="2"/>
        <v>0</v>
      </c>
      <c r="T14" s="37">
        <f t="shared" si="3"/>
        <v>0</v>
      </c>
      <c r="U14" s="37">
        <f t="shared" si="4"/>
        <v>0</v>
      </c>
      <c r="V14" s="37">
        <f t="shared" si="5"/>
        <v>0</v>
      </c>
      <c r="W14" s="37">
        <f t="shared" si="6"/>
        <v>0</v>
      </c>
      <c r="X14" s="39"/>
      <c r="Y14" s="31">
        <f t="shared" si="7"/>
        <v>0</v>
      </c>
      <c r="Z14" s="31" t="str">
        <f t="shared" ref="Z14:AC14" si="21">IF(OR($Y14=$Y12,$Y14=$Y13,$Y14=$Y11,$Y14=$Y10,$Y14=$Y9,$Y14=$Y7)," ",IF(Q14=0," ",Q14))</f>
        <v xml:space="preserve"> </v>
      </c>
      <c r="AA14" s="31" t="str">
        <f t="shared" si="21"/>
        <v xml:space="preserve"> </v>
      </c>
      <c r="AB14" s="31" t="str">
        <f t="shared" si="21"/>
        <v xml:space="preserve"> </v>
      </c>
      <c r="AC14" s="31" t="str">
        <f t="shared" si="21"/>
        <v xml:space="preserve"> </v>
      </c>
      <c r="AD14" s="31" t="str">
        <f t="shared" ref="AD14:AF14" si="22">IF(U14=0," ",U14)</f>
        <v xml:space="preserve"> </v>
      </c>
      <c r="AE14" s="31" t="str">
        <f t="shared" si="22"/>
        <v xml:space="preserve"> </v>
      </c>
      <c r="AF14" s="31" t="str">
        <f t="shared" si="22"/>
        <v xml:space="preserve"> </v>
      </c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</row>
    <row r="15" spans="1:50" ht="25.5" customHeight="1">
      <c r="A15" s="35" t="s">
        <v>26</v>
      </c>
      <c r="B15" s="41">
        <v>71</v>
      </c>
      <c r="C15" s="26">
        <v>20</v>
      </c>
      <c r="D15" s="26">
        <v>10</v>
      </c>
      <c r="E15" s="26" t="s">
        <v>78</v>
      </c>
      <c r="F15" s="26" t="s">
        <v>79</v>
      </c>
      <c r="G15" s="27" t="s">
        <v>80</v>
      </c>
      <c r="H15" s="26" t="s">
        <v>20</v>
      </c>
      <c r="I15" s="26" t="s">
        <v>81</v>
      </c>
      <c r="J15" s="26" t="s">
        <v>82</v>
      </c>
      <c r="K15" s="26" t="s">
        <v>83</v>
      </c>
      <c r="L15" s="12"/>
      <c r="M15" s="28" t="s">
        <v>84</v>
      </c>
      <c r="N15" s="42" t="str">
        <v>ТУКСУМБАЕВ</v>
      </c>
      <c r="O15" s="43"/>
      <c r="P15" s="5"/>
      <c r="Q15" s="5"/>
      <c r="R15" s="37">
        <f t="shared" si="1"/>
        <v>0</v>
      </c>
      <c r="S15" s="38">
        <f t="shared" si="2"/>
        <v>0</v>
      </c>
      <c r="T15" s="37">
        <f t="shared" si="3"/>
        <v>0</v>
      </c>
      <c r="U15" s="37">
        <f t="shared" si="4"/>
        <v>0</v>
      </c>
      <c r="V15" s="37">
        <f t="shared" si="5"/>
        <v>0</v>
      </c>
      <c r="W15" s="37">
        <f t="shared" si="6"/>
        <v>0</v>
      </c>
      <c r="X15" s="44"/>
      <c r="Y15" s="31">
        <f t="shared" si="7"/>
        <v>0</v>
      </c>
      <c r="Z15" s="31" t="str">
        <f t="shared" ref="Z15:AC15" si="23">IF(OR($Y15=$Y13,$Y15=$Y14,$Y15=$Y12,$Y15=$Y11,$Y15=$Y10,$Y15=$Y8,$Y15=$Y7)," ",IF(Q15=0," ",Q15))</f>
        <v xml:space="preserve"> </v>
      </c>
      <c r="AA15" s="31" t="str">
        <f t="shared" si="23"/>
        <v xml:space="preserve"> </v>
      </c>
      <c r="AB15" s="31" t="str">
        <f t="shared" si="23"/>
        <v xml:space="preserve"> </v>
      </c>
      <c r="AC15" s="31" t="str">
        <f t="shared" si="23"/>
        <v xml:space="preserve"> </v>
      </c>
      <c r="AD15" s="31" t="str">
        <f t="shared" ref="AD15:AF15" si="24">IF(U15=0," ",U15)</f>
        <v xml:space="preserve"> </v>
      </c>
      <c r="AE15" s="31" t="str">
        <f t="shared" si="24"/>
        <v xml:space="preserve"> </v>
      </c>
      <c r="AF15" s="31" t="str">
        <f t="shared" si="24"/>
        <v xml:space="preserve"> </v>
      </c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</row>
    <row r="16" spans="1:50" ht="25.5" customHeight="1">
      <c r="A16" s="35" t="s">
        <v>26</v>
      </c>
      <c r="B16" s="41">
        <v>71</v>
      </c>
      <c r="C16" s="26">
        <v>30</v>
      </c>
      <c r="D16" s="26">
        <v>11</v>
      </c>
      <c r="E16" s="26" t="s">
        <v>85</v>
      </c>
      <c r="F16" s="26" t="s">
        <v>86</v>
      </c>
      <c r="G16" s="27" t="s">
        <v>87</v>
      </c>
      <c r="H16" s="26" t="s">
        <v>20</v>
      </c>
      <c r="I16" s="26" t="s">
        <v>30</v>
      </c>
      <c r="J16" s="26" t="s">
        <v>88</v>
      </c>
      <c r="K16" s="26" t="s">
        <v>89</v>
      </c>
      <c r="L16" s="12"/>
      <c r="M16" s="28" t="s">
        <v>90</v>
      </c>
      <c r="N16" s="45" t="str">
        <v>НАДЫРОВ</v>
      </c>
      <c r="O16" s="46"/>
      <c r="P16" s="5"/>
      <c r="Q16" s="5"/>
      <c r="R16" s="37">
        <f t="shared" si="1"/>
        <v>0</v>
      </c>
      <c r="S16" s="38">
        <f t="shared" si="2"/>
        <v>0</v>
      </c>
      <c r="T16" s="37">
        <f t="shared" si="3"/>
        <v>0</v>
      </c>
      <c r="U16" s="37">
        <f t="shared" si="4"/>
        <v>0</v>
      </c>
      <c r="V16" s="37">
        <f t="shared" si="5"/>
        <v>0</v>
      </c>
      <c r="W16" s="37">
        <f t="shared" si="6"/>
        <v>0</v>
      </c>
      <c r="X16" s="6"/>
      <c r="Y16" s="31">
        <f t="shared" si="7"/>
        <v>0</v>
      </c>
      <c r="Z16" s="31" t="str">
        <f t="shared" ref="Z16:AC16" si="25">IF(OR($Y16=$Y14,$Y16=$Y15,$Y16=$Y13,$Y16=$Y12,$Y16=$Y11,$Y16=$Y9,$Y16=$Y8,$Y16=$Y7)," ",IF(Q16=0," ",Q16))</f>
        <v xml:space="preserve"> </v>
      </c>
      <c r="AA16" s="31" t="str">
        <f t="shared" si="25"/>
        <v xml:space="preserve"> </v>
      </c>
      <c r="AB16" s="31" t="str">
        <f t="shared" si="25"/>
        <v xml:space="preserve"> </v>
      </c>
      <c r="AC16" s="31" t="str">
        <f t="shared" si="25"/>
        <v xml:space="preserve"> </v>
      </c>
      <c r="AD16" s="31" t="str">
        <f t="shared" ref="AD16:AF16" si="26">IF(U16=0," ",U16)</f>
        <v xml:space="preserve"> </v>
      </c>
      <c r="AE16" s="31" t="str">
        <f t="shared" si="26"/>
        <v xml:space="preserve"> </v>
      </c>
      <c r="AF16" s="31" t="str">
        <f t="shared" si="26"/>
        <v xml:space="preserve"> </v>
      </c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</row>
    <row r="17" spans="1:50" ht="25.5" customHeight="1">
      <c r="A17" s="27" t="s">
        <v>26</v>
      </c>
      <c r="B17" s="41">
        <v>71</v>
      </c>
      <c r="C17" s="26">
        <v>30</v>
      </c>
      <c r="D17" s="26">
        <v>12</v>
      </c>
      <c r="E17" s="26" t="s">
        <v>91</v>
      </c>
      <c r="F17" s="26" t="s">
        <v>92</v>
      </c>
      <c r="G17" s="27" t="s">
        <v>93</v>
      </c>
      <c r="H17" s="26" t="s">
        <v>20</v>
      </c>
      <c r="I17" s="26" t="s">
        <v>30</v>
      </c>
      <c r="J17" s="26" t="s">
        <v>94</v>
      </c>
      <c r="K17" s="26" t="s">
        <v>89</v>
      </c>
      <c r="L17" s="12"/>
      <c r="M17" s="28" t="s">
        <v>95</v>
      </c>
      <c r="N17" s="45" t="str">
        <v>СОМСИН</v>
      </c>
      <c r="O17" s="46"/>
      <c r="P17" s="5"/>
      <c r="Q17" s="5"/>
      <c r="R17" s="37">
        <f t="shared" si="1"/>
        <v>0</v>
      </c>
      <c r="S17" s="38">
        <f t="shared" si="2"/>
        <v>0</v>
      </c>
      <c r="T17" s="37">
        <f t="shared" si="3"/>
        <v>0</v>
      </c>
      <c r="U17" s="37">
        <f t="shared" si="4"/>
        <v>0</v>
      </c>
      <c r="V17" s="37">
        <f t="shared" si="5"/>
        <v>0</v>
      </c>
      <c r="W17" s="37">
        <f t="shared" si="6"/>
        <v>0</v>
      </c>
      <c r="X17" s="6"/>
      <c r="Y17" s="31">
        <f t="shared" si="7"/>
        <v>0</v>
      </c>
      <c r="Z17" s="31" t="str">
        <f t="shared" ref="Z17:AC17" si="27">IF(OR($Y17=$Y15,$Y17=$Y16,$Y17=$Y14,$Y17=$Y13,$Y17=$Y12,$Y17=$Y10,$Y17=$Y9,$Y17=$Y8,$Y17=$Y7)," ",IF(Q17=0," ",Q17))</f>
        <v xml:space="preserve"> </v>
      </c>
      <c r="AA17" s="31" t="str">
        <f t="shared" si="27"/>
        <v xml:space="preserve"> </v>
      </c>
      <c r="AB17" s="31" t="str">
        <f t="shared" si="27"/>
        <v xml:space="preserve"> </v>
      </c>
      <c r="AC17" s="31" t="str">
        <f t="shared" si="27"/>
        <v xml:space="preserve"> </v>
      </c>
      <c r="AD17" s="31" t="str">
        <f t="shared" ref="AD17:AF17" si="28">IF(U17=0," ",U17)</f>
        <v xml:space="preserve"> </v>
      </c>
      <c r="AE17" s="31" t="str">
        <f t="shared" si="28"/>
        <v xml:space="preserve"> </v>
      </c>
      <c r="AF17" s="31" t="str">
        <f t="shared" si="28"/>
        <v xml:space="preserve"> </v>
      </c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</row>
    <row r="18" spans="1:50" ht="25.5" customHeight="1">
      <c r="A18" s="35" t="s">
        <v>26</v>
      </c>
      <c r="B18" s="41">
        <v>71</v>
      </c>
      <c r="C18" s="26">
        <v>20</v>
      </c>
      <c r="D18" s="26">
        <v>13</v>
      </c>
      <c r="E18" s="26" t="s">
        <v>96</v>
      </c>
      <c r="F18" s="26" t="s">
        <v>97</v>
      </c>
      <c r="G18" s="27" t="s">
        <v>98</v>
      </c>
      <c r="H18" s="26" t="s">
        <v>20</v>
      </c>
      <c r="I18" s="26" t="s">
        <v>81</v>
      </c>
      <c r="J18" s="26" t="s">
        <v>99</v>
      </c>
      <c r="K18" s="47" t="s">
        <v>83</v>
      </c>
      <c r="L18" s="12"/>
      <c r="M18" s="28" t="s">
        <v>100</v>
      </c>
      <c r="N18" s="45" t="str">
        <v>НЕДОИМКИН</v>
      </c>
      <c r="O18" s="46"/>
      <c r="P18" s="5"/>
      <c r="Q18" s="5"/>
      <c r="R18" s="37">
        <f t="shared" si="1"/>
        <v>0</v>
      </c>
      <c r="S18" s="38">
        <f t="shared" si="2"/>
        <v>0</v>
      </c>
      <c r="T18" s="37">
        <f t="shared" si="3"/>
        <v>0</v>
      </c>
      <c r="U18" s="37">
        <f t="shared" si="4"/>
        <v>0</v>
      </c>
      <c r="V18" s="37">
        <f t="shared" si="5"/>
        <v>0</v>
      </c>
      <c r="W18" s="37">
        <f t="shared" si="6"/>
        <v>0</v>
      </c>
      <c r="X18" s="6"/>
      <c r="Y18" s="31">
        <f t="shared" si="7"/>
        <v>0</v>
      </c>
      <c r="Z18" s="31" t="str">
        <f t="shared" ref="Z18:AC18" si="29">IF(OR($Y18=$Y16,$Y18=$Y17,$Y18=$Y15,$Y18=$Y14,$Y18=$Y13,$Y18=$Y11,$Y18=$Y10,$Y18=$Y9,$Y18=$Y8,$Y18=$Y7)," ",IF(Q18=0," ",Q18))</f>
        <v xml:space="preserve"> </v>
      </c>
      <c r="AA18" s="31" t="str">
        <f t="shared" si="29"/>
        <v xml:space="preserve"> </v>
      </c>
      <c r="AB18" s="31" t="str">
        <f t="shared" si="29"/>
        <v xml:space="preserve"> </v>
      </c>
      <c r="AC18" s="31" t="str">
        <f t="shared" si="29"/>
        <v xml:space="preserve"> </v>
      </c>
      <c r="AD18" s="31" t="str">
        <f t="shared" ref="AD18:AF18" si="30">IF(U18=0," ",U18)</f>
        <v xml:space="preserve"> </v>
      </c>
      <c r="AE18" s="31" t="str">
        <f t="shared" si="30"/>
        <v xml:space="preserve"> </v>
      </c>
      <c r="AF18" s="31" t="str">
        <f t="shared" si="30"/>
        <v xml:space="preserve"> </v>
      </c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</row>
    <row r="19" spans="1:50" ht="25.5" customHeight="1">
      <c r="A19" s="27" t="s">
        <v>26</v>
      </c>
      <c r="B19" s="41">
        <v>71</v>
      </c>
      <c r="C19" s="26">
        <v>43</v>
      </c>
      <c r="D19" s="26">
        <v>14</v>
      </c>
      <c r="E19" s="26" t="s">
        <v>101</v>
      </c>
      <c r="F19" s="26" t="s">
        <v>102</v>
      </c>
      <c r="G19" s="27" t="s">
        <v>103</v>
      </c>
      <c r="H19" s="26" t="s">
        <v>20</v>
      </c>
      <c r="I19" s="26" t="s">
        <v>104</v>
      </c>
      <c r="J19" s="26" t="s">
        <v>105</v>
      </c>
      <c r="K19" s="47" t="s">
        <v>106</v>
      </c>
      <c r="L19" s="12"/>
      <c r="M19" s="28" t="s">
        <v>107</v>
      </c>
      <c r="N19" s="45" t="str">
        <v>ШАЛЫГИН</v>
      </c>
      <c r="O19" s="46"/>
      <c r="P19" s="5"/>
      <c r="Q19" s="5"/>
      <c r="R19" s="37">
        <f t="shared" si="1"/>
        <v>0</v>
      </c>
      <c r="S19" s="38">
        <f t="shared" si="2"/>
        <v>0</v>
      </c>
      <c r="T19" s="37">
        <f t="shared" si="3"/>
        <v>0</v>
      </c>
      <c r="U19" s="37">
        <f t="shared" si="4"/>
        <v>0</v>
      </c>
      <c r="V19" s="37">
        <f t="shared" si="5"/>
        <v>0</v>
      </c>
      <c r="W19" s="37">
        <f t="shared" si="6"/>
        <v>0</v>
      </c>
      <c r="X19" s="6"/>
      <c r="Y19" s="31">
        <f t="shared" si="7"/>
        <v>0</v>
      </c>
      <c r="Z19" s="31" t="str">
        <f t="shared" ref="Z19:AF19" si="31">IF(Q19=0," ",Q19)</f>
        <v xml:space="preserve"> </v>
      </c>
      <c r="AA19" s="31" t="str">
        <f t="shared" si="31"/>
        <v xml:space="preserve"> </v>
      </c>
      <c r="AB19" s="31" t="str">
        <f t="shared" si="31"/>
        <v xml:space="preserve"> </v>
      </c>
      <c r="AC19" s="31" t="str">
        <f t="shared" si="31"/>
        <v xml:space="preserve"> </v>
      </c>
      <c r="AD19" s="31" t="str">
        <f t="shared" si="31"/>
        <v xml:space="preserve"> </v>
      </c>
      <c r="AE19" s="31" t="str">
        <f t="shared" si="31"/>
        <v xml:space="preserve"> </v>
      </c>
      <c r="AF19" s="31" t="str">
        <f t="shared" si="31"/>
        <v xml:space="preserve"> </v>
      </c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</row>
    <row r="20" spans="1:50" ht="25.5" customHeight="1">
      <c r="A20" s="35" t="s">
        <v>26</v>
      </c>
      <c r="B20" s="41">
        <v>71</v>
      </c>
      <c r="C20" s="26">
        <v>43</v>
      </c>
      <c r="D20" s="26">
        <v>15</v>
      </c>
      <c r="E20" s="27" t="s">
        <v>108</v>
      </c>
      <c r="F20" s="26" t="s">
        <v>109</v>
      </c>
      <c r="G20" s="27" t="s">
        <v>110</v>
      </c>
      <c r="H20" s="26" t="s">
        <v>111</v>
      </c>
      <c r="I20" s="26" t="s">
        <v>104</v>
      </c>
      <c r="J20" s="26" t="s">
        <v>112</v>
      </c>
      <c r="K20" s="47" t="s">
        <v>106</v>
      </c>
      <c r="L20" s="12"/>
      <c r="M20" s="28" t="s">
        <v>113</v>
      </c>
      <c r="N20" s="45" t="str">
        <v>МУХАМЕДРИЗАЕВ</v>
      </c>
      <c r="O20" s="46"/>
      <c r="P20" s="5"/>
      <c r="Q20" s="5"/>
      <c r="R20" s="37">
        <f t="shared" si="1"/>
        <v>0</v>
      </c>
      <c r="S20" s="38">
        <f t="shared" si="2"/>
        <v>0</v>
      </c>
      <c r="T20" s="37">
        <f t="shared" si="3"/>
        <v>0</v>
      </c>
      <c r="U20" s="37">
        <f t="shared" si="4"/>
        <v>0</v>
      </c>
      <c r="V20" s="37">
        <f t="shared" si="5"/>
        <v>0</v>
      </c>
      <c r="W20" s="37">
        <f t="shared" si="6"/>
        <v>0</v>
      </c>
      <c r="X20" s="6"/>
      <c r="Y20" s="31">
        <f t="shared" si="7"/>
        <v>0</v>
      </c>
      <c r="Z20" s="31" t="str">
        <f t="shared" ref="Z20:AF20" si="32">IF(Q20=0," ",Q20)</f>
        <v xml:space="preserve"> </v>
      </c>
      <c r="AA20" s="31" t="str">
        <f t="shared" si="32"/>
        <v xml:space="preserve"> </v>
      </c>
      <c r="AB20" s="31" t="str">
        <f t="shared" si="32"/>
        <v xml:space="preserve"> </v>
      </c>
      <c r="AC20" s="31" t="str">
        <f t="shared" si="32"/>
        <v xml:space="preserve"> </v>
      </c>
      <c r="AD20" s="31" t="str">
        <f t="shared" si="32"/>
        <v xml:space="preserve"> </v>
      </c>
      <c r="AE20" s="31" t="str">
        <f t="shared" si="32"/>
        <v xml:space="preserve"> </v>
      </c>
      <c r="AF20" s="31" t="str">
        <f t="shared" si="32"/>
        <v xml:space="preserve"> </v>
      </c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</row>
    <row r="21" spans="1:50" ht="25.5" customHeight="1">
      <c r="A21" s="35" t="s">
        <v>26</v>
      </c>
      <c r="B21" s="27" t="s">
        <v>26</v>
      </c>
      <c r="C21" s="27" t="s">
        <v>114</v>
      </c>
      <c r="D21" s="26">
        <v>16</v>
      </c>
      <c r="E21" s="27" t="s">
        <v>115</v>
      </c>
      <c r="F21" s="26" t="s">
        <v>116</v>
      </c>
      <c r="G21" s="27" t="s">
        <v>117</v>
      </c>
      <c r="H21" s="26" t="s">
        <v>20</v>
      </c>
      <c r="I21" s="26" t="s">
        <v>75</v>
      </c>
      <c r="J21" s="26" t="s">
        <v>118</v>
      </c>
      <c r="K21" s="47" t="s">
        <v>39</v>
      </c>
      <c r="L21" s="12"/>
      <c r="M21" s="28" t="s">
        <v>119</v>
      </c>
      <c r="N21" s="45" t="str">
        <v>ШЕЛКОВНИКОВ</v>
      </c>
      <c r="O21" s="5"/>
      <c r="P21" s="5"/>
      <c r="Q21" s="5"/>
      <c r="R21" s="37">
        <f t="shared" si="1"/>
        <v>0</v>
      </c>
      <c r="S21" s="38">
        <f t="shared" si="2"/>
        <v>0</v>
      </c>
      <c r="T21" s="37">
        <f t="shared" si="3"/>
        <v>0</v>
      </c>
      <c r="U21" s="37">
        <f t="shared" si="4"/>
        <v>0</v>
      </c>
      <c r="V21" s="37">
        <f t="shared" si="5"/>
        <v>0</v>
      </c>
      <c r="W21" s="37">
        <f t="shared" si="6"/>
        <v>0</v>
      </c>
      <c r="X21" s="6"/>
      <c r="Y21" s="31">
        <f t="shared" si="7"/>
        <v>0</v>
      </c>
      <c r="Z21" s="31" t="str">
        <f t="shared" ref="Z21:AF21" si="33">IF(Q21=0," ",Q21)</f>
        <v xml:space="preserve"> </v>
      </c>
      <c r="AA21" s="31" t="str">
        <f t="shared" si="33"/>
        <v xml:space="preserve"> </v>
      </c>
      <c r="AB21" s="31" t="str">
        <f t="shared" si="33"/>
        <v xml:space="preserve"> </v>
      </c>
      <c r="AC21" s="31" t="str">
        <f t="shared" si="33"/>
        <v xml:space="preserve"> </v>
      </c>
      <c r="AD21" s="31" t="str">
        <f t="shared" si="33"/>
        <v xml:space="preserve"> </v>
      </c>
      <c r="AE21" s="31" t="str">
        <f t="shared" si="33"/>
        <v xml:space="preserve"> </v>
      </c>
      <c r="AF21" s="31" t="str">
        <f t="shared" si="33"/>
        <v xml:space="preserve"> </v>
      </c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</row>
    <row r="22" spans="1:50" ht="25.5" customHeight="1">
      <c r="A22" s="27" t="s">
        <v>26</v>
      </c>
      <c r="B22" s="41">
        <v>71</v>
      </c>
      <c r="C22" s="26">
        <v>17</v>
      </c>
      <c r="D22" s="26">
        <v>17</v>
      </c>
      <c r="E22" s="26" t="s">
        <v>120</v>
      </c>
      <c r="F22" s="26" t="s">
        <v>121</v>
      </c>
      <c r="G22" s="27" t="s">
        <v>122</v>
      </c>
      <c r="H22" s="26" t="s">
        <v>20</v>
      </c>
      <c r="I22" s="26" t="s">
        <v>61</v>
      </c>
      <c r="J22" s="26" t="s">
        <v>123</v>
      </c>
      <c r="K22" s="47" t="s">
        <v>124</v>
      </c>
      <c r="L22" s="12"/>
      <c r="M22" s="48" t="s">
        <v>125</v>
      </c>
      <c r="N22" s="5" t="str">
        <v>ПЭЛЫПИВ</v>
      </c>
      <c r="O22" s="5"/>
      <c r="P22" s="5"/>
      <c r="Q22" s="5"/>
      <c r="R22" s="37">
        <f t="shared" si="1"/>
        <v>0</v>
      </c>
      <c r="S22" s="38">
        <f t="shared" si="2"/>
        <v>0</v>
      </c>
      <c r="T22" s="37">
        <f t="shared" si="3"/>
        <v>0</v>
      </c>
      <c r="U22" s="37">
        <f t="shared" si="4"/>
        <v>0</v>
      </c>
      <c r="V22" s="37">
        <f t="shared" si="5"/>
        <v>0</v>
      </c>
      <c r="W22" s="37">
        <f t="shared" si="6"/>
        <v>0</v>
      </c>
      <c r="X22" s="6"/>
      <c r="Y22" s="31">
        <f t="shared" si="7"/>
        <v>0</v>
      </c>
      <c r="Z22" s="31" t="str">
        <f t="shared" ref="Z22:AF22" si="34">IF(Q22=0," ",Q22)</f>
        <v xml:space="preserve"> </v>
      </c>
      <c r="AA22" s="31" t="str">
        <f t="shared" si="34"/>
        <v xml:space="preserve"> </v>
      </c>
      <c r="AB22" s="31" t="str">
        <f t="shared" si="34"/>
        <v xml:space="preserve"> </v>
      </c>
      <c r="AC22" s="31" t="str">
        <f t="shared" si="34"/>
        <v xml:space="preserve"> </v>
      </c>
      <c r="AD22" s="31" t="str">
        <f t="shared" si="34"/>
        <v xml:space="preserve"> </v>
      </c>
      <c r="AE22" s="31" t="str">
        <f t="shared" si="34"/>
        <v xml:space="preserve"> </v>
      </c>
      <c r="AF22" s="31" t="str">
        <f t="shared" si="34"/>
        <v xml:space="preserve"> </v>
      </c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</row>
    <row r="23" spans="1:50" ht="25.5" customHeight="1">
      <c r="A23" s="27" t="s">
        <v>26</v>
      </c>
      <c r="B23" s="41">
        <v>71</v>
      </c>
      <c r="C23" s="26">
        <v>37</v>
      </c>
      <c r="D23" s="26">
        <v>18</v>
      </c>
      <c r="E23" s="26" t="s">
        <v>126</v>
      </c>
      <c r="F23" s="26" t="s">
        <v>127</v>
      </c>
      <c r="G23" s="27" t="s">
        <v>128</v>
      </c>
      <c r="H23" s="26" t="s">
        <v>20</v>
      </c>
      <c r="I23" s="26" t="s">
        <v>129</v>
      </c>
      <c r="J23" s="26" t="s">
        <v>130</v>
      </c>
      <c r="K23" s="47" t="s">
        <v>131</v>
      </c>
      <c r="L23" s="12"/>
      <c r="M23" s="48" t="s">
        <v>132</v>
      </c>
      <c r="N23" s="5" t="str">
        <v>КОРОСТИЕНКО</v>
      </c>
      <c r="O23" s="5"/>
      <c r="P23" s="5"/>
      <c r="Q23" s="5"/>
      <c r="R23" s="37">
        <f t="shared" si="1"/>
        <v>0</v>
      </c>
      <c r="S23" s="38">
        <f t="shared" si="2"/>
        <v>0</v>
      </c>
      <c r="T23" s="37">
        <f t="shared" si="3"/>
        <v>0</v>
      </c>
      <c r="U23" s="37">
        <f t="shared" si="4"/>
        <v>0</v>
      </c>
      <c r="V23" s="37">
        <f t="shared" si="5"/>
        <v>0</v>
      </c>
      <c r="W23" s="37">
        <f t="shared" si="6"/>
        <v>0</v>
      </c>
      <c r="X23" s="6"/>
      <c r="Y23" s="31">
        <f t="shared" si="7"/>
        <v>0</v>
      </c>
      <c r="Z23" s="31" t="str">
        <f t="shared" ref="Z23:AF23" si="35">IF(Q23=0," ",Q23)</f>
        <v xml:space="preserve"> </v>
      </c>
      <c r="AA23" s="31" t="str">
        <f t="shared" si="35"/>
        <v xml:space="preserve"> </v>
      </c>
      <c r="AB23" s="31" t="str">
        <f t="shared" si="35"/>
        <v xml:space="preserve"> </v>
      </c>
      <c r="AC23" s="31" t="str">
        <f t="shared" si="35"/>
        <v xml:space="preserve"> </v>
      </c>
      <c r="AD23" s="31" t="str">
        <f t="shared" si="35"/>
        <v xml:space="preserve"> </v>
      </c>
      <c r="AE23" s="31" t="str">
        <f t="shared" si="35"/>
        <v xml:space="preserve"> </v>
      </c>
      <c r="AF23" s="31" t="str">
        <f t="shared" si="35"/>
        <v xml:space="preserve"> </v>
      </c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</row>
    <row r="24" spans="1:50" ht="25.5" customHeight="1">
      <c r="A24" s="27" t="s">
        <v>26</v>
      </c>
      <c r="B24" s="41">
        <v>71</v>
      </c>
      <c r="C24" s="26">
        <v>33</v>
      </c>
      <c r="D24" s="26">
        <v>19</v>
      </c>
      <c r="E24" s="26" t="s">
        <v>133</v>
      </c>
      <c r="F24" s="26" t="s">
        <v>134</v>
      </c>
      <c r="G24" s="27" t="s">
        <v>135</v>
      </c>
      <c r="H24" s="26" t="s">
        <v>20</v>
      </c>
      <c r="I24" s="26" t="s">
        <v>61</v>
      </c>
      <c r="J24" s="26" t="s">
        <v>136</v>
      </c>
      <c r="K24" s="47" t="s">
        <v>137</v>
      </c>
      <c r="L24" s="12"/>
      <c r="M24" s="48" t="s">
        <v>138</v>
      </c>
      <c r="N24" s="5" t="str">
        <v>ГОЛОВ</v>
      </c>
      <c r="O24" s="5"/>
      <c r="P24" s="5"/>
      <c r="Q24" s="5"/>
      <c r="R24" s="37">
        <f t="shared" si="1"/>
        <v>0</v>
      </c>
      <c r="S24" s="38">
        <f t="shared" si="2"/>
        <v>0</v>
      </c>
      <c r="T24" s="37">
        <f t="shared" si="3"/>
        <v>0</v>
      </c>
      <c r="U24" s="37">
        <f t="shared" si="4"/>
        <v>0</v>
      </c>
      <c r="V24" s="37">
        <f t="shared" si="5"/>
        <v>0</v>
      </c>
      <c r="W24" s="37">
        <f t="shared" si="6"/>
        <v>0</v>
      </c>
      <c r="X24" s="6"/>
      <c r="Y24" s="31">
        <f t="shared" si="7"/>
        <v>0</v>
      </c>
      <c r="Z24" s="31" t="str">
        <f t="shared" ref="Z24:AF24" si="36">IF(Q24=0," ",Q24)</f>
        <v xml:space="preserve"> </v>
      </c>
      <c r="AA24" s="31" t="str">
        <f t="shared" si="36"/>
        <v xml:space="preserve"> </v>
      </c>
      <c r="AB24" s="31" t="str">
        <f t="shared" si="36"/>
        <v xml:space="preserve"> </v>
      </c>
      <c r="AC24" s="31" t="str">
        <f t="shared" si="36"/>
        <v xml:space="preserve"> </v>
      </c>
      <c r="AD24" s="31" t="str">
        <f t="shared" si="36"/>
        <v xml:space="preserve"> </v>
      </c>
      <c r="AE24" s="31" t="str">
        <f t="shared" si="36"/>
        <v xml:space="preserve"> </v>
      </c>
      <c r="AF24" s="31" t="str">
        <f t="shared" si="36"/>
        <v xml:space="preserve"> </v>
      </c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</row>
    <row r="25" spans="1:50" ht="25.5" customHeight="1">
      <c r="A25" s="27" t="s">
        <v>26</v>
      </c>
      <c r="B25" s="41">
        <v>71</v>
      </c>
      <c r="C25" s="26">
        <v>37</v>
      </c>
      <c r="D25" s="26">
        <v>20</v>
      </c>
      <c r="E25" s="26" t="s">
        <v>139</v>
      </c>
      <c r="F25" s="26" t="s">
        <v>140</v>
      </c>
      <c r="G25" s="27" t="s">
        <v>141</v>
      </c>
      <c r="H25" s="26" t="s">
        <v>20</v>
      </c>
      <c r="I25" s="26" t="s">
        <v>129</v>
      </c>
      <c r="J25" s="26" t="s">
        <v>142</v>
      </c>
      <c r="K25" s="47" t="s">
        <v>131</v>
      </c>
      <c r="L25" s="12"/>
      <c r="M25" s="48" t="s">
        <v>143</v>
      </c>
      <c r="N25" s="5" t="str">
        <v>ТУРАЙКИН</v>
      </c>
      <c r="O25" s="5"/>
      <c r="P25" s="5"/>
      <c r="Q25" s="5"/>
      <c r="R25" s="37">
        <f t="shared" si="1"/>
        <v>0</v>
      </c>
      <c r="S25" s="38">
        <f t="shared" si="2"/>
        <v>0</v>
      </c>
      <c r="T25" s="37">
        <f t="shared" si="3"/>
        <v>0</v>
      </c>
      <c r="U25" s="37">
        <f t="shared" si="4"/>
        <v>0</v>
      </c>
      <c r="V25" s="37">
        <f t="shared" si="5"/>
        <v>0</v>
      </c>
      <c r="W25" s="37">
        <f t="shared" si="6"/>
        <v>0</v>
      </c>
      <c r="X25" s="6"/>
      <c r="Y25" s="31">
        <f t="shared" si="7"/>
        <v>0</v>
      </c>
      <c r="Z25" s="31" t="str">
        <f t="shared" ref="Z25:AF25" si="37">IF(Q25=0," ",Q25)</f>
        <v xml:space="preserve"> </v>
      </c>
      <c r="AA25" s="31" t="str">
        <f t="shared" si="37"/>
        <v xml:space="preserve"> </v>
      </c>
      <c r="AB25" s="31" t="str">
        <f t="shared" si="37"/>
        <v xml:space="preserve"> </v>
      </c>
      <c r="AC25" s="31" t="str">
        <f t="shared" si="37"/>
        <v xml:space="preserve"> </v>
      </c>
      <c r="AD25" s="31" t="str">
        <f t="shared" si="37"/>
        <v xml:space="preserve"> </v>
      </c>
      <c r="AE25" s="31" t="str">
        <f t="shared" si="37"/>
        <v xml:space="preserve"> </v>
      </c>
      <c r="AF25" s="31" t="str">
        <f t="shared" si="37"/>
        <v xml:space="preserve"> </v>
      </c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</row>
    <row r="26" spans="1:50" ht="25.5" customHeight="1">
      <c r="A26" s="27" t="s">
        <v>26</v>
      </c>
      <c r="B26" s="41">
        <v>71</v>
      </c>
      <c r="C26" s="26">
        <v>37</v>
      </c>
      <c r="D26" s="26">
        <v>21</v>
      </c>
      <c r="E26" s="26" t="s">
        <v>144</v>
      </c>
      <c r="F26" s="26" t="s">
        <v>145</v>
      </c>
      <c r="G26" s="27" t="s">
        <v>146</v>
      </c>
      <c r="H26" s="26" t="s">
        <v>20</v>
      </c>
      <c r="I26" s="26" t="s">
        <v>129</v>
      </c>
      <c r="J26" s="26" t="s">
        <v>147</v>
      </c>
      <c r="K26" s="47" t="s">
        <v>131</v>
      </c>
      <c r="L26" s="12"/>
      <c r="M26" s="48" t="s">
        <v>148</v>
      </c>
      <c r="N26" s="5" t="str">
        <v>ЁСИНАГА</v>
      </c>
      <c r="O26" s="5"/>
      <c r="P26" s="5"/>
      <c r="Q26" s="5"/>
      <c r="R26" s="37">
        <f t="shared" si="1"/>
        <v>0</v>
      </c>
      <c r="S26" s="38">
        <f t="shared" si="2"/>
        <v>0</v>
      </c>
      <c r="T26" s="37">
        <f t="shared" si="3"/>
        <v>0</v>
      </c>
      <c r="U26" s="37">
        <f t="shared" si="4"/>
        <v>0</v>
      </c>
      <c r="V26" s="37">
        <f t="shared" si="5"/>
        <v>0</v>
      </c>
      <c r="W26" s="37">
        <f t="shared" si="6"/>
        <v>0</v>
      </c>
      <c r="X26" s="6"/>
      <c r="Y26" s="31">
        <f t="shared" si="7"/>
        <v>0</v>
      </c>
      <c r="Z26" s="31" t="str">
        <f t="shared" ref="Z26:AF26" si="38">IF(Q26=0," ",Q26)</f>
        <v xml:space="preserve"> </v>
      </c>
      <c r="AA26" s="31" t="str">
        <f t="shared" si="38"/>
        <v xml:space="preserve"> </v>
      </c>
      <c r="AB26" s="31" t="str">
        <f t="shared" si="38"/>
        <v xml:space="preserve"> </v>
      </c>
      <c r="AC26" s="31" t="str">
        <f t="shared" si="38"/>
        <v xml:space="preserve"> </v>
      </c>
      <c r="AD26" s="31" t="str">
        <f t="shared" si="38"/>
        <v xml:space="preserve"> </v>
      </c>
      <c r="AE26" s="31" t="str">
        <f t="shared" si="38"/>
        <v xml:space="preserve"> </v>
      </c>
      <c r="AF26" s="31" t="str">
        <f t="shared" si="38"/>
        <v xml:space="preserve"> </v>
      </c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25.5" customHeight="1">
      <c r="A27" s="27" t="s">
        <v>26</v>
      </c>
      <c r="B27" s="41">
        <v>71</v>
      </c>
      <c r="C27" s="26">
        <v>1</v>
      </c>
      <c r="D27" s="26">
        <v>22</v>
      </c>
      <c r="E27" s="26" t="s">
        <v>149</v>
      </c>
      <c r="F27" s="26" t="s">
        <v>150</v>
      </c>
      <c r="G27" s="27" t="s">
        <v>151</v>
      </c>
      <c r="H27" s="26" t="s">
        <v>152</v>
      </c>
      <c r="I27" s="26" t="s">
        <v>153</v>
      </c>
      <c r="J27" s="26" t="s">
        <v>154</v>
      </c>
      <c r="K27" s="26" t="s">
        <v>155</v>
      </c>
      <c r="L27" s="12"/>
      <c r="M27" s="48" t="s">
        <v>156</v>
      </c>
      <c r="N27" s="5" t="str">
        <v>ТРУБНИКОВ</v>
      </c>
      <c r="O27" s="5"/>
      <c r="P27" s="5"/>
      <c r="Q27" s="5"/>
      <c r="R27" s="37">
        <f t="shared" si="1"/>
        <v>0</v>
      </c>
      <c r="S27" s="38">
        <f t="shared" si="2"/>
        <v>0</v>
      </c>
      <c r="T27" s="37">
        <f t="shared" si="3"/>
        <v>0</v>
      </c>
      <c r="U27" s="37">
        <f t="shared" si="4"/>
        <v>0</v>
      </c>
      <c r="V27" s="37">
        <f t="shared" si="5"/>
        <v>0</v>
      </c>
      <c r="W27" s="37">
        <f t="shared" si="6"/>
        <v>0</v>
      </c>
      <c r="X27" s="6"/>
      <c r="Y27" s="31">
        <f t="shared" si="7"/>
        <v>0</v>
      </c>
      <c r="Z27" s="31" t="str">
        <f t="shared" ref="Z27:AF27" si="39">IF(Q27=0," ",Q27)</f>
        <v xml:space="preserve"> </v>
      </c>
      <c r="AA27" s="31" t="str">
        <f t="shared" si="39"/>
        <v xml:space="preserve"> </v>
      </c>
      <c r="AB27" s="31" t="str">
        <f t="shared" si="39"/>
        <v xml:space="preserve"> </v>
      </c>
      <c r="AC27" s="31" t="str">
        <f t="shared" si="39"/>
        <v xml:space="preserve"> </v>
      </c>
      <c r="AD27" s="31" t="str">
        <f t="shared" si="39"/>
        <v xml:space="preserve"> </v>
      </c>
      <c r="AE27" s="31" t="str">
        <f t="shared" si="39"/>
        <v xml:space="preserve"> </v>
      </c>
      <c r="AF27" s="31" t="str">
        <f t="shared" si="39"/>
        <v xml:space="preserve"> </v>
      </c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25.5" customHeight="1">
      <c r="A28" s="27" t="s">
        <v>26</v>
      </c>
      <c r="B28" s="41">
        <v>71</v>
      </c>
      <c r="C28" s="26">
        <v>18</v>
      </c>
      <c r="D28" s="26">
        <v>23</v>
      </c>
      <c r="E28" s="26" t="s">
        <v>157</v>
      </c>
      <c r="F28" s="26" t="s">
        <v>158</v>
      </c>
      <c r="G28" s="27" t="s">
        <v>159</v>
      </c>
      <c r="H28" s="26" t="s">
        <v>20</v>
      </c>
      <c r="I28" s="26" t="s">
        <v>81</v>
      </c>
      <c r="J28" s="26" t="s">
        <v>160</v>
      </c>
      <c r="K28" s="26" t="s">
        <v>161</v>
      </c>
      <c r="L28" s="12"/>
      <c r="M28" s="48" t="s">
        <v>162</v>
      </c>
      <c r="N28" s="5" t="str">
        <v>СКИБА</v>
      </c>
      <c r="O28" s="5"/>
      <c r="P28" s="5"/>
      <c r="Q28" s="5"/>
      <c r="R28" s="37">
        <f t="shared" si="1"/>
        <v>0</v>
      </c>
      <c r="S28" s="38">
        <f t="shared" si="2"/>
        <v>0</v>
      </c>
      <c r="T28" s="37">
        <f t="shared" si="3"/>
        <v>0</v>
      </c>
      <c r="U28" s="37">
        <f t="shared" si="4"/>
        <v>0</v>
      </c>
      <c r="V28" s="37">
        <f t="shared" si="5"/>
        <v>0</v>
      </c>
      <c r="W28" s="37">
        <f t="shared" si="6"/>
        <v>0</v>
      </c>
      <c r="X28" s="6"/>
      <c r="Y28" s="31">
        <f t="shared" si="7"/>
        <v>0</v>
      </c>
      <c r="Z28" s="31" t="str">
        <f t="shared" ref="Z28:AF28" si="40">IF(Q28=0," ",Q28)</f>
        <v xml:space="preserve"> </v>
      </c>
      <c r="AA28" s="31" t="str">
        <f t="shared" si="40"/>
        <v xml:space="preserve"> </v>
      </c>
      <c r="AB28" s="31" t="str">
        <f t="shared" si="40"/>
        <v xml:space="preserve"> </v>
      </c>
      <c r="AC28" s="31" t="str">
        <f t="shared" si="40"/>
        <v xml:space="preserve"> </v>
      </c>
      <c r="AD28" s="31" t="str">
        <f t="shared" si="40"/>
        <v xml:space="preserve"> </v>
      </c>
      <c r="AE28" s="31" t="str">
        <f t="shared" si="40"/>
        <v xml:space="preserve"> </v>
      </c>
      <c r="AF28" s="31" t="str">
        <f t="shared" si="40"/>
        <v xml:space="preserve"> </v>
      </c>
      <c r="AG28" s="49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25.5" customHeight="1">
      <c r="A29" s="27" t="s">
        <v>26</v>
      </c>
      <c r="B29" s="41">
        <v>71</v>
      </c>
      <c r="C29" s="26">
        <v>23</v>
      </c>
      <c r="D29" s="26">
        <v>24</v>
      </c>
      <c r="E29" s="26" t="s">
        <v>163</v>
      </c>
      <c r="F29" s="26" t="s">
        <v>164</v>
      </c>
      <c r="G29" s="27" t="s">
        <v>165</v>
      </c>
      <c r="H29" s="26" t="s">
        <v>20</v>
      </c>
      <c r="I29" s="26" t="s">
        <v>21</v>
      </c>
      <c r="J29" s="26" t="s">
        <v>166</v>
      </c>
      <c r="K29" s="26" t="s">
        <v>23</v>
      </c>
      <c r="L29" s="12"/>
      <c r="M29" s="48" t="s">
        <v>167</v>
      </c>
      <c r="N29" s="5" t="str">
        <v>ХАКУЙ</v>
      </c>
      <c r="O29" s="5"/>
      <c r="P29" s="5"/>
      <c r="Q29" s="5"/>
      <c r="R29" s="37">
        <f t="shared" si="1"/>
        <v>0</v>
      </c>
      <c r="S29" s="38">
        <f t="shared" si="2"/>
        <v>0</v>
      </c>
      <c r="T29" s="37">
        <f t="shared" si="3"/>
        <v>0</v>
      </c>
      <c r="U29" s="37">
        <f t="shared" si="4"/>
        <v>0</v>
      </c>
      <c r="V29" s="37">
        <f t="shared" si="5"/>
        <v>0</v>
      </c>
      <c r="W29" s="37">
        <f t="shared" si="6"/>
        <v>0</v>
      </c>
      <c r="X29" s="6"/>
      <c r="Y29" s="31">
        <f t="shared" si="7"/>
        <v>0</v>
      </c>
      <c r="Z29" s="31" t="str">
        <f t="shared" ref="Z29:AF29" si="41">IF(Q29=0," ",Q29)</f>
        <v xml:space="preserve"> </v>
      </c>
      <c r="AA29" s="31" t="str">
        <f t="shared" si="41"/>
        <v xml:space="preserve"> </v>
      </c>
      <c r="AB29" s="31" t="str">
        <f t="shared" si="41"/>
        <v xml:space="preserve"> </v>
      </c>
      <c r="AC29" s="31" t="str">
        <f t="shared" si="41"/>
        <v xml:space="preserve"> </v>
      </c>
      <c r="AD29" s="31" t="str">
        <f t="shared" si="41"/>
        <v xml:space="preserve"> </v>
      </c>
      <c r="AE29" s="31" t="str">
        <f t="shared" si="41"/>
        <v xml:space="preserve"> </v>
      </c>
      <c r="AF29" s="31" t="str">
        <f t="shared" si="41"/>
        <v xml:space="preserve"> </v>
      </c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25.5" customHeight="1">
      <c r="A30" s="27" t="s">
        <v>26</v>
      </c>
      <c r="B30" s="41">
        <v>71</v>
      </c>
      <c r="C30" s="26">
        <v>33</v>
      </c>
      <c r="D30" s="26">
        <v>25</v>
      </c>
      <c r="E30" s="26" t="s">
        <v>168</v>
      </c>
      <c r="F30" s="26" t="s">
        <v>169</v>
      </c>
      <c r="G30" s="27" t="s">
        <v>170</v>
      </c>
      <c r="H30" s="26" t="s">
        <v>20</v>
      </c>
      <c r="I30" s="26" t="s">
        <v>37</v>
      </c>
      <c r="J30" s="26" t="s">
        <v>171</v>
      </c>
      <c r="K30" s="26" t="s">
        <v>172</v>
      </c>
      <c r="L30" s="12"/>
      <c r="M30" s="48" t="s">
        <v>173</v>
      </c>
      <c r="N30" s="5" t="str">
        <v>АКСЕНОВ</v>
      </c>
      <c r="O30" s="5"/>
      <c r="P30" s="5"/>
      <c r="Q30" s="5"/>
      <c r="R30" s="37">
        <f t="shared" si="1"/>
        <v>0</v>
      </c>
      <c r="S30" s="38">
        <f t="shared" si="2"/>
        <v>0</v>
      </c>
      <c r="T30" s="37">
        <f t="shared" si="3"/>
        <v>0</v>
      </c>
      <c r="U30" s="37">
        <f t="shared" si="4"/>
        <v>0</v>
      </c>
      <c r="V30" s="37">
        <f t="shared" si="5"/>
        <v>0</v>
      </c>
      <c r="W30" s="37">
        <f t="shared" si="6"/>
        <v>0</v>
      </c>
      <c r="X30" s="6"/>
      <c r="Y30" s="31">
        <f t="shared" si="7"/>
        <v>0</v>
      </c>
      <c r="Z30" s="31" t="str">
        <f t="shared" ref="Z30:AF30" si="42">IF(Q30=0," ",Q30)</f>
        <v xml:space="preserve"> </v>
      </c>
      <c r="AA30" s="31" t="str">
        <f t="shared" si="42"/>
        <v xml:space="preserve"> </v>
      </c>
      <c r="AB30" s="31" t="str">
        <f t="shared" si="42"/>
        <v xml:space="preserve"> </v>
      </c>
      <c r="AC30" s="31" t="str">
        <f t="shared" si="42"/>
        <v xml:space="preserve"> </v>
      </c>
      <c r="AD30" s="31" t="str">
        <f t="shared" si="42"/>
        <v xml:space="preserve"> </v>
      </c>
      <c r="AE30" s="31" t="str">
        <f t="shared" si="42"/>
        <v xml:space="preserve"> </v>
      </c>
      <c r="AF30" s="31" t="str">
        <f t="shared" si="42"/>
        <v xml:space="preserve"> </v>
      </c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25.5" customHeight="1">
      <c r="A31" s="27" t="s">
        <v>26</v>
      </c>
      <c r="B31" s="41">
        <v>71</v>
      </c>
      <c r="C31" s="26">
        <v>35</v>
      </c>
      <c r="D31" s="26">
        <v>26</v>
      </c>
      <c r="E31" s="26" t="s">
        <v>174</v>
      </c>
      <c r="F31" s="26" t="s">
        <v>175</v>
      </c>
      <c r="G31" s="27" t="s">
        <v>176</v>
      </c>
      <c r="H31" s="26" t="s">
        <v>20</v>
      </c>
      <c r="I31" s="26" t="s">
        <v>177</v>
      </c>
      <c r="J31" s="26" t="s">
        <v>178</v>
      </c>
      <c r="K31" s="47" t="s">
        <v>179</v>
      </c>
      <c r="L31" s="12"/>
      <c r="M31" s="48" t="s">
        <v>180</v>
      </c>
      <c r="N31" s="5" t="str">
        <v>АБИТОВ</v>
      </c>
      <c r="O31" s="5"/>
      <c r="P31" s="5"/>
      <c r="Q31" s="5"/>
      <c r="R31" s="37">
        <f t="shared" si="1"/>
        <v>0</v>
      </c>
      <c r="S31" s="38">
        <f t="shared" si="2"/>
        <v>0</v>
      </c>
      <c r="T31" s="37">
        <f t="shared" si="3"/>
        <v>0</v>
      </c>
      <c r="U31" s="37">
        <f t="shared" si="4"/>
        <v>0</v>
      </c>
      <c r="V31" s="37">
        <f t="shared" si="5"/>
        <v>0</v>
      </c>
      <c r="W31" s="37">
        <f t="shared" si="6"/>
        <v>0</v>
      </c>
      <c r="X31" s="6"/>
      <c r="Y31" s="31">
        <f t="shared" si="7"/>
        <v>0</v>
      </c>
      <c r="Z31" s="31" t="str">
        <f t="shared" ref="Z31:AF31" si="43">IF(Q31=0," ",Q31)</f>
        <v xml:space="preserve"> </v>
      </c>
      <c r="AA31" s="31" t="str">
        <f t="shared" si="43"/>
        <v xml:space="preserve"> </v>
      </c>
      <c r="AB31" s="31" t="str">
        <f t="shared" si="43"/>
        <v xml:space="preserve"> </v>
      </c>
      <c r="AC31" s="50" t="str">
        <f t="shared" si="43"/>
        <v xml:space="preserve"> </v>
      </c>
      <c r="AD31" s="31" t="str">
        <f t="shared" si="43"/>
        <v xml:space="preserve"> </v>
      </c>
      <c r="AE31" s="31" t="str">
        <f t="shared" si="43"/>
        <v xml:space="preserve"> </v>
      </c>
      <c r="AF31" s="31" t="str">
        <f t="shared" si="43"/>
        <v xml:space="preserve"> </v>
      </c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25.5" customHeight="1">
      <c r="A32" s="27" t="s">
        <v>26</v>
      </c>
      <c r="B32" s="41">
        <v>71</v>
      </c>
      <c r="C32" s="26">
        <v>43</v>
      </c>
      <c r="D32" s="26">
        <v>27</v>
      </c>
      <c r="E32" s="26" t="s">
        <v>181</v>
      </c>
      <c r="F32" s="26" t="s">
        <v>182</v>
      </c>
      <c r="G32" s="27" t="s">
        <v>183</v>
      </c>
      <c r="H32" s="26" t="s">
        <v>111</v>
      </c>
      <c r="I32" s="26" t="s">
        <v>104</v>
      </c>
      <c r="J32" s="26" t="s">
        <v>184</v>
      </c>
      <c r="K32" s="26" t="s">
        <v>106</v>
      </c>
      <c r="L32" s="12"/>
      <c r="M32" s="48" t="s">
        <v>185</v>
      </c>
      <c r="N32" s="5" t="str">
        <v>ЧEРНЫЙ</v>
      </c>
      <c r="O32" s="5"/>
      <c r="P32" s="5"/>
      <c r="Q32" s="5"/>
      <c r="R32" s="37">
        <f t="shared" si="1"/>
        <v>0</v>
      </c>
      <c r="S32" s="38">
        <f t="shared" si="2"/>
        <v>0</v>
      </c>
      <c r="T32" s="37">
        <f t="shared" si="3"/>
        <v>0</v>
      </c>
      <c r="U32" s="37">
        <f t="shared" si="4"/>
        <v>0</v>
      </c>
      <c r="V32" s="37">
        <f t="shared" si="5"/>
        <v>0</v>
      </c>
      <c r="W32" s="37">
        <f t="shared" si="6"/>
        <v>0</v>
      </c>
      <c r="X32" s="6"/>
      <c r="Y32" s="31">
        <f t="shared" si="7"/>
        <v>0</v>
      </c>
      <c r="Z32" s="31" t="str">
        <f t="shared" ref="Z32:AF32" si="44">IF(Q32=0," ",Q32)</f>
        <v xml:space="preserve"> </v>
      </c>
      <c r="AA32" s="31" t="str">
        <f t="shared" si="44"/>
        <v xml:space="preserve"> </v>
      </c>
      <c r="AB32" s="31" t="str">
        <f t="shared" si="44"/>
        <v xml:space="preserve"> </v>
      </c>
      <c r="AC32" s="31" t="str">
        <f t="shared" si="44"/>
        <v xml:space="preserve"> </v>
      </c>
      <c r="AD32" s="31" t="str">
        <f t="shared" si="44"/>
        <v xml:space="preserve"> </v>
      </c>
      <c r="AE32" s="31" t="str">
        <f t="shared" si="44"/>
        <v xml:space="preserve"> </v>
      </c>
      <c r="AF32" s="31" t="str">
        <f t="shared" si="44"/>
        <v xml:space="preserve"> </v>
      </c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1:50" ht="25.5" customHeight="1">
      <c r="A33" s="27" t="s">
        <v>26</v>
      </c>
      <c r="B33" s="41">
        <v>71</v>
      </c>
      <c r="C33" s="26">
        <v>47</v>
      </c>
      <c r="D33" s="26">
        <v>28</v>
      </c>
      <c r="E33" s="26" t="s">
        <v>186</v>
      </c>
      <c r="F33" s="26" t="s">
        <v>187</v>
      </c>
      <c r="G33" s="27" t="s">
        <v>188</v>
      </c>
      <c r="H33" s="26" t="s">
        <v>20</v>
      </c>
      <c r="I33" s="26" t="s">
        <v>30</v>
      </c>
      <c r="J33" s="26" t="s">
        <v>189</v>
      </c>
      <c r="K33" s="26" t="s">
        <v>190</v>
      </c>
      <c r="L33" s="12"/>
      <c r="M33" s="48" t="s">
        <v>191</v>
      </c>
      <c r="N33" s="5" t="str">
        <v>ВАНЮШИН</v>
      </c>
      <c r="O33" s="5"/>
      <c r="P33" s="5"/>
      <c r="Q33" s="5"/>
      <c r="R33" s="37">
        <f t="shared" si="1"/>
        <v>0</v>
      </c>
      <c r="S33" s="38">
        <f t="shared" si="2"/>
        <v>0</v>
      </c>
      <c r="T33" s="37">
        <f t="shared" si="3"/>
        <v>0</v>
      </c>
      <c r="U33" s="37">
        <f t="shared" si="4"/>
        <v>0</v>
      </c>
      <c r="V33" s="37">
        <f t="shared" si="5"/>
        <v>0</v>
      </c>
      <c r="W33" s="37">
        <f t="shared" si="6"/>
        <v>0</v>
      </c>
      <c r="X33" s="6"/>
      <c r="Y33" s="31">
        <f t="shared" si="7"/>
        <v>0</v>
      </c>
      <c r="Z33" s="31" t="str">
        <f t="shared" ref="Z33:AF33" si="45">IF(Q33=0," ",Q33)</f>
        <v xml:space="preserve"> </v>
      </c>
      <c r="AA33" s="31" t="str">
        <f t="shared" si="45"/>
        <v xml:space="preserve"> </v>
      </c>
      <c r="AB33" s="31" t="str">
        <f t="shared" si="45"/>
        <v xml:space="preserve"> </v>
      </c>
      <c r="AC33" s="31" t="str">
        <f t="shared" si="45"/>
        <v xml:space="preserve"> </v>
      </c>
      <c r="AD33" s="31" t="str">
        <f t="shared" si="45"/>
        <v xml:space="preserve"> </v>
      </c>
      <c r="AE33" s="31" t="str">
        <f t="shared" si="45"/>
        <v xml:space="preserve"> </v>
      </c>
      <c r="AF33" s="31" t="str">
        <f t="shared" si="45"/>
        <v xml:space="preserve"> </v>
      </c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1:50" ht="25.5" customHeight="1">
      <c r="A34" s="27" t="s">
        <v>26</v>
      </c>
      <c r="B34" s="41">
        <v>71</v>
      </c>
      <c r="C34" s="26">
        <v>1</v>
      </c>
      <c r="D34" s="26">
        <v>29</v>
      </c>
      <c r="E34" s="26" t="s">
        <v>192</v>
      </c>
      <c r="F34" s="26" t="s">
        <v>193</v>
      </c>
      <c r="G34" s="27" t="s">
        <v>194</v>
      </c>
      <c r="H34" s="26" t="s">
        <v>20</v>
      </c>
      <c r="I34" s="26" t="s">
        <v>153</v>
      </c>
      <c r="J34" s="26" t="s">
        <v>195</v>
      </c>
      <c r="K34" s="26" t="s">
        <v>155</v>
      </c>
      <c r="L34" s="12"/>
      <c r="M34" s="48" t="s">
        <v>196</v>
      </c>
      <c r="N34" s="5" t="str">
        <v>РАШКИН</v>
      </c>
      <c r="O34" s="5"/>
      <c r="P34" s="5"/>
      <c r="Q34" s="5"/>
      <c r="R34" s="37">
        <f t="shared" si="1"/>
        <v>0</v>
      </c>
      <c r="S34" s="38">
        <f t="shared" si="2"/>
        <v>0</v>
      </c>
      <c r="T34" s="37">
        <f t="shared" si="3"/>
        <v>0</v>
      </c>
      <c r="U34" s="37">
        <f t="shared" si="4"/>
        <v>0</v>
      </c>
      <c r="V34" s="37">
        <f t="shared" si="5"/>
        <v>0</v>
      </c>
      <c r="W34" s="37">
        <f t="shared" si="6"/>
        <v>0</v>
      </c>
      <c r="X34" s="6"/>
      <c r="Y34" s="31">
        <f t="shared" si="7"/>
        <v>0</v>
      </c>
      <c r="Z34" s="31" t="str">
        <f t="shared" ref="Z34:AF34" si="46">IF(Q34=0," ",Q34)</f>
        <v xml:space="preserve"> </v>
      </c>
      <c r="AA34" s="31" t="str">
        <f t="shared" si="46"/>
        <v xml:space="preserve"> </v>
      </c>
      <c r="AB34" s="31" t="str">
        <f t="shared" si="46"/>
        <v xml:space="preserve"> </v>
      </c>
      <c r="AC34" s="31" t="str">
        <f t="shared" si="46"/>
        <v xml:space="preserve"> </v>
      </c>
      <c r="AD34" s="31" t="str">
        <f t="shared" si="46"/>
        <v xml:space="preserve"> </v>
      </c>
      <c r="AE34" s="31" t="str">
        <f t="shared" si="46"/>
        <v xml:space="preserve"> </v>
      </c>
      <c r="AF34" s="31" t="str">
        <f t="shared" si="46"/>
        <v xml:space="preserve"> </v>
      </c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1:50" ht="25.5" customHeight="1">
      <c r="A35" s="27" t="s">
        <v>26</v>
      </c>
      <c r="B35" s="41">
        <v>71</v>
      </c>
      <c r="C35" s="26">
        <v>41</v>
      </c>
      <c r="D35" s="26">
        <v>30</v>
      </c>
      <c r="E35" s="26" t="s">
        <v>197</v>
      </c>
      <c r="F35" s="26" t="s">
        <v>198</v>
      </c>
      <c r="G35" s="27" t="s">
        <v>199</v>
      </c>
      <c r="H35" s="26" t="s">
        <v>20</v>
      </c>
      <c r="I35" s="26" t="s">
        <v>30</v>
      </c>
      <c r="J35" s="26" t="s">
        <v>200</v>
      </c>
      <c r="K35" s="47" t="s">
        <v>201</v>
      </c>
      <c r="L35" s="12"/>
      <c r="M35" s="48" t="s">
        <v>202</v>
      </c>
      <c r="N35" s="5" t="str">
        <v>ШВЕЦ</v>
      </c>
      <c r="O35" s="5"/>
      <c r="P35" s="5"/>
      <c r="Q35" s="5"/>
      <c r="R35" s="37">
        <f t="shared" si="1"/>
        <v>0</v>
      </c>
      <c r="S35" s="38">
        <f t="shared" si="2"/>
        <v>0</v>
      </c>
      <c r="T35" s="37">
        <f t="shared" si="3"/>
        <v>0</v>
      </c>
      <c r="U35" s="37">
        <f t="shared" si="4"/>
        <v>0</v>
      </c>
      <c r="V35" s="37">
        <f t="shared" si="5"/>
        <v>0</v>
      </c>
      <c r="W35" s="37">
        <f t="shared" si="6"/>
        <v>0</v>
      </c>
      <c r="X35" s="6"/>
      <c r="Y35" s="31">
        <f t="shared" si="7"/>
        <v>0</v>
      </c>
      <c r="Z35" s="31" t="str">
        <f t="shared" ref="Z35:AF35" si="47">IF(Q35=0," ",Q35)</f>
        <v xml:space="preserve"> </v>
      </c>
      <c r="AA35" s="31" t="str">
        <f t="shared" si="47"/>
        <v xml:space="preserve"> </v>
      </c>
      <c r="AB35" s="31" t="str">
        <f t="shared" si="47"/>
        <v xml:space="preserve"> </v>
      </c>
      <c r="AC35" s="31" t="str">
        <f t="shared" si="47"/>
        <v xml:space="preserve"> </v>
      </c>
      <c r="AD35" s="31" t="str">
        <f t="shared" si="47"/>
        <v xml:space="preserve"> </v>
      </c>
      <c r="AE35" s="31" t="str">
        <f t="shared" si="47"/>
        <v xml:space="preserve"> </v>
      </c>
      <c r="AF35" s="31" t="str">
        <f t="shared" si="47"/>
        <v xml:space="preserve"> </v>
      </c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  <row r="36" spans="1:50" ht="25.5" customHeight="1">
      <c r="A36" s="27" t="s">
        <v>26</v>
      </c>
      <c r="B36" s="41">
        <v>71</v>
      </c>
      <c r="C36" s="26">
        <v>11</v>
      </c>
      <c r="D36" s="26">
        <v>31</v>
      </c>
      <c r="E36" s="26" t="s">
        <v>203</v>
      </c>
      <c r="F36" s="26" t="s">
        <v>204</v>
      </c>
      <c r="G36" s="27" t="s">
        <v>205</v>
      </c>
      <c r="H36" s="26" t="s">
        <v>20</v>
      </c>
      <c r="I36" s="26" t="s">
        <v>30</v>
      </c>
      <c r="J36" s="26" t="s">
        <v>206</v>
      </c>
      <c r="K36" s="26" t="s">
        <v>32</v>
      </c>
      <c r="L36" s="12"/>
      <c r="M36" s="48" t="s">
        <v>207</v>
      </c>
      <c r="N36" s="5" t="str">
        <v>НУРМАГОМЕДОВ</v>
      </c>
      <c r="O36" s="5"/>
      <c r="P36" s="5"/>
      <c r="Q36" s="5"/>
      <c r="R36" s="37">
        <f t="shared" si="1"/>
        <v>0</v>
      </c>
      <c r="S36" s="38">
        <f t="shared" si="2"/>
        <v>0</v>
      </c>
      <c r="T36" s="37">
        <f t="shared" si="3"/>
        <v>0</v>
      </c>
      <c r="U36" s="37">
        <f t="shared" si="4"/>
        <v>0</v>
      </c>
      <c r="V36" s="37">
        <f t="shared" si="5"/>
        <v>0</v>
      </c>
      <c r="W36" s="37">
        <f t="shared" si="6"/>
        <v>0</v>
      </c>
      <c r="X36" s="6"/>
      <c r="Y36" s="31">
        <f t="shared" si="7"/>
        <v>0</v>
      </c>
      <c r="Z36" s="31" t="str">
        <f t="shared" ref="Z36:AF36" si="48">IF(Q36=0," ",Q36)</f>
        <v xml:space="preserve"> </v>
      </c>
      <c r="AA36" s="31" t="str">
        <f t="shared" si="48"/>
        <v xml:space="preserve"> </v>
      </c>
      <c r="AB36" s="31" t="str">
        <f t="shared" si="48"/>
        <v xml:space="preserve"> </v>
      </c>
      <c r="AC36" s="31" t="str">
        <f t="shared" si="48"/>
        <v xml:space="preserve"> </v>
      </c>
      <c r="AD36" s="31" t="str">
        <f t="shared" si="48"/>
        <v xml:space="preserve"> </v>
      </c>
      <c r="AE36" s="31" t="str">
        <f t="shared" si="48"/>
        <v xml:space="preserve"> </v>
      </c>
      <c r="AF36" s="31" t="str">
        <f t="shared" si="48"/>
        <v xml:space="preserve"> </v>
      </c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</row>
    <row r="37" spans="1:50" ht="25.5" customHeight="1">
      <c r="A37" s="27" t="s">
        <v>26</v>
      </c>
      <c r="B37" s="26">
        <v>71</v>
      </c>
      <c r="C37" s="26">
        <v>33</v>
      </c>
      <c r="D37" s="26">
        <v>32</v>
      </c>
      <c r="E37" s="26" t="s">
        <v>208</v>
      </c>
      <c r="F37" s="26" t="s">
        <v>209</v>
      </c>
      <c r="G37" s="27" t="s">
        <v>210</v>
      </c>
      <c r="H37" s="26" t="s">
        <v>20</v>
      </c>
      <c r="I37" s="26" t="s">
        <v>37</v>
      </c>
      <c r="J37" s="26" t="s">
        <v>211</v>
      </c>
      <c r="K37" s="26" t="s">
        <v>172</v>
      </c>
      <c r="L37" s="12"/>
      <c r="M37" s="48" t="s">
        <v>212</v>
      </c>
      <c r="N37" s="5" t="str">
        <v>МОВСИСЯН</v>
      </c>
      <c r="O37" s="5"/>
      <c r="P37" s="5"/>
      <c r="Q37" s="5"/>
      <c r="R37" s="37">
        <f t="shared" si="1"/>
        <v>0</v>
      </c>
      <c r="S37" s="38">
        <f t="shared" si="2"/>
        <v>0</v>
      </c>
      <c r="T37" s="37">
        <f t="shared" si="3"/>
        <v>0</v>
      </c>
      <c r="U37" s="37">
        <f t="shared" si="4"/>
        <v>0</v>
      </c>
      <c r="V37" s="37">
        <f t="shared" si="5"/>
        <v>0</v>
      </c>
      <c r="W37" s="37">
        <f t="shared" si="6"/>
        <v>0</v>
      </c>
      <c r="X37" s="6"/>
      <c r="Y37" s="31">
        <f t="shared" si="7"/>
        <v>0</v>
      </c>
      <c r="Z37" s="31" t="str">
        <f t="shared" ref="Z37:AF37" si="49">IF(Q37=0," ",Q37)</f>
        <v xml:space="preserve"> </v>
      </c>
      <c r="AA37" s="31" t="str">
        <f t="shared" si="49"/>
        <v xml:space="preserve"> </v>
      </c>
      <c r="AB37" s="31" t="str">
        <f t="shared" si="49"/>
        <v xml:space="preserve"> </v>
      </c>
      <c r="AC37" s="31" t="str">
        <f t="shared" si="49"/>
        <v xml:space="preserve"> </v>
      </c>
      <c r="AD37" s="31" t="str">
        <f t="shared" si="49"/>
        <v xml:space="preserve"> </v>
      </c>
      <c r="AE37" s="31" t="str">
        <f t="shared" si="49"/>
        <v xml:space="preserve"> </v>
      </c>
      <c r="AF37" s="31" t="str">
        <f t="shared" si="49"/>
        <v xml:space="preserve"> </v>
      </c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</row>
    <row r="38" spans="1:50" ht="25.5" customHeight="1">
      <c r="A38" s="27" t="s">
        <v>26</v>
      </c>
      <c r="B38" s="26">
        <v>71</v>
      </c>
      <c r="C38" s="26">
        <v>35</v>
      </c>
      <c r="D38" s="26">
        <v>33</v>
      </c>
      <c r="E38" s="26" t="s">
        <v>213</v>
      </c>
      <c r="F38" s="26" t="s">
        <v>214</v>
      </c>
      <c r="G38" s="27" t="s">
        <v>215</v>
      </c>
      <c r="H38" s="26" t="s">
        <v>20</v>
      </c>
      <c r="I38" s="26" t="s">
        <v>177</v>
      </c>
      <c r="J38" s="26" t="s">
        <v>178</v>
      </c>
      <c r="K38" s="26" t="s">
        <v>179</v>
      </c>
      <c r="L38" s="12"/>
      <c r="M38" s="48" t="s">
        <v>216</v>
      </c>
      <c r="N38" s="5" t="str">
        <v>НАПИДЖЕВ</v>
      </c>
      <c r="O38" s="5"/>
      <c r="P38" s="5"/>
      <c r="Q38" s="5"/>
      <c r="R38" s="37">
        <f t="shared" si="1"/>
        <v>0</v>
      </c>
      <c r="S38" s="38">
        <f t="shared" si="2"/>
        <v>0</v>
      </c>
      <c r="T38" s="37">
        <f t="shared" si="3"/>
        <v>0</v>
      </c>
      <c r="U38" s="37">
        <f t="shared" si="4"/>
        <v>0</v>
      </c>
      <c r="V38" s="37">
        <f t="shared" si="5"/>
        <v>0</v>
      </c>
      <c r="W38" s="37">
        <f t="shared" si="6"/>
        <v>0</v>
      </c>
      <c r="X38" s="6"/>
      <c r="Y38" s="31">
        <f t="shared" si="7"/>
        <v>0</v>
      </c>
      <c r="Z38" s="31" t="str">
        <f t="shared" ref="Z38:AF38" si="50">IF(Q38=0," ",Q38)</f>
        <v xml:space="preserve"> </v>
      </c>
      <c r="AA38" s="31" t="str">
        <f t="shared" si="50"/>
        <v xml:space="preserve"> </v>
      </c>
      <c r="AB38" s="31" t="str">
        <f t="shared" si="50"/>
        <v xml:space="preserve"> </v>
      </c>
      <c r="AC38" s="31" t="str">
        <f t="shared" si="50"/>
        <v xml:space="preserve"> </v>
      </c>
      <c r="AD38" s="31" t="str">
        <f t="shared" si="50"/>
        <v xml:space="preserve"> </v>
      </c>
      <c r="AE38" s="31" t="str">
        <f t="shared" si="50"/>
        <v xml:space="preserve"> </v>
      </c>
      <c r="AF38" s="31" t="str">
        <f t="shared" si="50"/>
        <v xml:space="preserve"> </v>
      </c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</row>
    <row r="39" spans="1:50" ht="25.5" customHeight="1">
      <c r="A39" s="27" t="s">
        <v>26</v>
      </c>
      <c r="B39" s="26">
        <v>71</v>
      </c>
      <c r="C39" s="26">
        <v>43</v>
      </c>
      <c r="D39" s="26">
        <v>34</v>
      </c>
      <c r="E39" s="26" t="s">
        <v>217</v>
      </c>
      <c r="F39" s="26" t="s">
        <v>218</v>
      </c>
      <c r="G39" s="27" t="s">
        <v>219</v>
      </c>
      <c r="H39" s="26" t="s">
        <v>20</v>
      </c>
      <c r="I39" s="26" t="s">
        <v>104</v>
      </c>
      <c r="J39" s="26" t="s">
        <v>220</v>
      </c>
      <c r="K39" s="26" t="s">
        <v>106</v>
      </c>
      <c r="L39" s="12"/>
      <c r="M39" s="48" t="s">
        <v>221</v>
      </c>
      <c r="N39" s="5" t="str">
        <v>НАЗАРОВ</v>
      </c>
      <c r="O39" s="5"/>
      <c r="P39" s="5"/>
      <c r="Q39" s="5"/>
      <c r="R39" s="37">
        <f t="shared" si="1"/>
        <v>0</v>
      </c>
      <c r="S39" s="38">
        <f t="shared" si="2"/>
        <v>0</v>
      </c>
      <c r="T39" s="37">
        <f t="shared" si="3"/>
        <v>0</v>
      </c>
      <c r="U39" s="37">
        <f t="shared" si="4"/>
        <v>0</v>
      </c>
      <c r="V39" s="37">
        <f t="shared" si="5"/>
        <v>0</v>
      </c>
      <c r="W39" s="37">
        <f t="shared" si="6"/>
        <v>0</v>
      </c>
      <c r="X39" s="6">
        <f>SUM(Q7:T38)</f>
        <v>0</v>
      </c>
      <c r="Y39" s="31">
        <f t="shared" si="7"/>
        <v>0</v>
      </c>
      <c r="Z39" s="31" t="str">
        <f t="shared" ref="Z39:AF39" si="51">IF(Q39=0," ",Q39)</f>
        <v xml:space="preserve"> </v>
      </c>
      <c r="AA39" s="31" t="str">
        <f t="shared" si="51"/>
        <v xml:space="preserve"> </v>
      </c>
      <c r="AB39" s="31" t="str">
        <f t="shared" si="51"/>
        <v xml:space="preserve"> </v>
      </c>
      <c r="AC39" s="31" t="str">
        <f t="shared" si="51"/>
        <v xml:space="preserve"> </v>
      </c>
      <c r="AD39" s="31" t="str">
        <f t="shared" si="51"/>
        <v xml:space="preserve"> </v>
      </c>
      <c r="AE39" s="31" t="str">
        <f t="shared" si="51"/>
        <v xml:space="preserve"> </v>
      </c>
      <c r="AF39" s="31" t="str">
        <f t="shared" si="51"/>
        <v xml:space="preserve"> </v>
      </c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</row>
    <row r="40" spans="1:50" ht="25.5" customHeight="1">
      <c r="A40" s="27" t="s">
        <v>26</v>
      </c>
      <c r="B40" s="26">
        <v>71</v>
      </c>
      <c r="C40" s="26">
        <v>37</v>
      </c>
      <c r="D40" s="26">
        <v>35</v>
      </c>
      <c r="E40" s="26" t="s">
        <v>222</v>
      </c>
      <c r="F40" s="26" t="s">
        <v>223</v>
      </c>
      <c r="G40" s="27" t="s">
        <v>224</v>
      </c>
      <c r="H40" s="26" t="s">
        <v>20</v>
      </c>
      <c r="I40" s="26" t="s">
        <v>129</v>
      </c>
      <c r="J40" s="26" t="s">
        <v>147</v>
      </c>
      <c r="K40" s="26" t="s">
        <v>131</v>
      </c>
      <c r="L40" s="12"/>
      <c r="M40" s="48" t="s">
        <v>225</v>
      </c>
      <c r="N40" s="5" t="str">
        <v>КОЗЫРСКИЙ</v>
      </c>
      <c r="O40" s="5"/>
      <c r="P40" s="5"/>
      <c r="Q40" s="5"/>
      <c r="R40" s="37">
        <f t="shared" si="1"/>
        <v>0</v>
      </c>
      <c r="S40" s="38">
        <f t="shared" si="2"/>
        <v>0</v>
      </c>
      <c r="T40" s="37">
        <f t="shared" si="3"/>
        <v>0</v>
      </c>
      <c r="U40" s="37">
        <f t="shared" si="4"/>
        <v>0</v>
      </c>
      <c r="V40" s="37">
        <f t="shared" si="5"/>
        <v>0</v>
      </c>
      <c r="W40" s="37">
        <f t="shared" si="6"/>
        <v>0</v>
      </c>
      <c r="X40" s="6"/>
      <c r="Y40" s="31">
        <f t="shared" si="7"/>
        <v>0</v>
      </c>
      <c r="Z40" s="31" t="str">
        <f t="shared" ref="Z40:AF40" si="52">IF(Q40=0," ",Q40)</f>
        <v xml:space="preserve"> </v>
      </c>
      <c r="AA40" s="31" t="str">
        <f t="shared" si="52"/>
        <v xml:space="preserve"> </v>
      </c>
      <c r="AB40" s="31" t="str">
        <f t="shared" si="52"/>
        <v xml:space="preserve"> </v>
      </c>
      <c r="AC40" s="31" t="str">
        <f t="shared" si="52"/>
        <v xml:space="preserve"> </v>
      </c>
      <c r="AD40" s="31" t="str">
        <f t="shared" si="52"/>
        <v xml:space="preserve"> </v>
      </c>
      <c r="AE40" s="31" t="str">
        <f t="shared" si="52"/>
        <v xml:space="preserve"> </v>
      </c>
      <c r="AF40" s="31" t="str">
        <f t="shared" si="52"/>
        <v xml:space="preserve"> </v>
      </c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</row>
    <row r="41" spans="1:50" ht="25.5" customHeight="1">
      <c r="A41" s="27" t="s">
        <v>26</v>
      </c>
      <c r="B41" s="26">
        <v>71</v>
      </c>
      <c r="C41" s="26">
        <v>10</v>
      </c>
      <c r="D41" s="26">
        <v>36</v>
      </c>
      <c r="E41" s="26" t="s">
        <v>226</v>
      </c>
      <c r="F41" s="26" t="s">
        <v>227</v>
      </c>
      <c r="G41" s="27" t="s">
        <v>228</v>
      </c>
      <c r="H41" s="26" t="s">
        <v>20</v>
      </c>
      <c r="I41" s="26" t="s">
        <v>129</v>
      </c>
      <c r="J41" s="26" t="s">
        <v>229</v>
      </c>
      <c r="K41" s="26" t="s">
        <v>230</v>
      </c>
      <c r="L41" s="12"/>
      <c r="M41" s="48" t="s">
        <v>231</v>
      </c>
      <c r="N41" s="5" t="str">
        <v>ВОЛКОВ</v>
      </c>
      <c r="O41" s="5"/>
      <c r="P41" s="5"/>
      <c r="Q41" s="5"/>
      <c r="R41" s="37">
        <f t="shared" si="1"/>
        <v>0</v>
      </c>
      <c r="S41" s="38">
        <f t="shared" si="2"/>
        <v>0</v>
      </c>
      <c r="T41" s="37">
        <f t="shared" si="3"/>
        <v>0</v>
      </c>
      <c r="U41" s="37">
        <f t="shared" si="4"/>
        <v>0</v>
      </c>
      <c r="V41" s="37">
        <f t="shared" si="5"/>
        <v>0</v>
      </c>
      <c r="W41" s="37">
        <f t="shared" si="6"/>
        <v>0</v>
      </c>
      <c r="X41" s="6"/>
      <c r="Y41" s="31">
        <f t="shared" si="7"/>
        <v>0</v>
      </c>
      <c r="Z41" s="31" t="str">
        <f t="shared" ref="Z41:AF41" si="53">IF(Q41=0," ",Q41)</f>
        <v xml:space="preserve"> </v>
      </c>
      <c r="AA41" s="31" t="str">
        <f t="shared" si="53"/>
        <v xml:space="preserve"> </v>
      </c>
      <c r="AB41" s="31" t="str">
        <f t="shared" si="53"/>
        <v xml:space="preserve"> </v>
      </c>
      <c r="AC41" s="31" t="str">
        <f t="shared" si="53"/>
        <v xml:space="preserve"> </v>
      </c>
      <c r="AD41" s="31" t="str">
        <f t="shared" si="53"/>
        <v xml:space="preserve"> </v>
      </c>
      <c r="AE41" s="31" t="str">
        <f t="shared" si="53"/>
        <v xml:space="preserve"> </v>
      </c>
      <c r="AF41" s="31" t="str">
        <f t="shared" si="53"/>
        <v xml:space="preserve"> </v>
      </c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</row>
    <row r="42" spans="1:50" ht="25.5" customHeight="1">
      <c r="A42" s="27" t="s">
        <v>26</v>
      </c>
      <c r="B42" s="26">
        <v>71</v>
      </c>
      <c r="C42" s="26">
        <v>43</v>
      </c>
      <c r="D42" s="26">
        <v>37</v>
      </c>
      <c r="E42" s="26" t="s">
        <v>232</v>
      </c>
      <c r="F42" s="26" t="s">
        <v>233</v>
      </c>
      <c r="G42" s="27" t="s">
        <v>234</v>
      </c>
      <c r="H42" s="26" t="s">
        <v>111</v>
      </c>
      <c r="I42" s="26" t="s">
        <v>104</v>
      </c>
      <c r="J42" s="26" t="s">
        <v>105</v>
      </c>
      <c r="K42" s="26" t="s">
        <v>106</v>
      </c>
      <c r="L42" s="12"/>
      <c r="M42" s="48" t="s">
        <v>235</v>
      </c>
      <c r="N42" s="5" t="str">
        <v>ДУНГЕРОВ</v>
      </c>
      <c r="O42" s="5"/>
      <c r="P42" s="5"/>
      <c r="Q42" s="5"/>
      <c r="R42" s="37">
        <f t="shared" si="1"/>
        <v>0</v>
      </c>
      <c r="S42" s="38">
        <f t="shared" si="2"/>
        <v>0</v>
      </c>
      <c r="T42" s="37">
        <f t="shared" si="3"/>
        <v>0</v>
      </c>
      <c r="U42" s="37">
        <f t="shared" si="4"/>
        <v>0</v>
      </c>
      <c r="V42" s="37">
        <f t="shared" si="5"/>
        <v>0</v>
      </c>
      <c r="W42" s="37">
        <f t="shared" si="6"/>
        <v>0</v>
      </c>
      <c r="X42" s="6"/>
      <c r="Y42" s="31">
        <f t="shared" si="7"/>
        <v>0</v>
      </c>
      <c r="Z42" s="31" t="str">
        <f t="shared" ref="Z42:AF42" si="54">IF(Q42=0," ",Q42)</f>
        <v xml:space="preserve"> </v>
      </c>
      <c r="AA42" s="31" t="str">
        <f t="shared" si="54"/>
        <v xml:space="preserve"> </v>
      </c>
      <c r="AB42" s="31" t="str">
        <f t="shared" si="54"/>
        <v xml:space="preserve"> </v>
      </c>
      <c r="AC42" s="31" t="str">
        <f t="shared" si="54"/>
        <v xml:space="preserve"> </v>
      </c>
      <c r="AD42" s="31" t="str">
        <f t="shared" si="54"/>
        <v xml:space="preserve"> </v>
      </c>
      <c r="AE42" s="31" t="str">
        <f t="shared" si="54"/>
        <v xml:space="preserve"> </v>
      </c>
      <c r="AF42" s="31" t="str">
        <f t="shared" si="54"/>
        <v xml:space="preserve"> </v>
      </c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</row>
    <row r="43" spans="1:50" ht="25.5" customHeight="1">
      <c r="A43" s="27" t="s">
        <v>26</v>
      </c>
      <c r="B43" s="26">
        <v>71</v>
      </c>
      <c r="C43" s="26">
        <v>33</v>
      </c>
      <c r="D43" s="26">
        <v>38</v>
      </c>
      <c r="E43" s="26" t="s">
        <v>236</v>
      </c>
      <c r="F43" s="26" t="s">
        <v>237</v>
      </c>
      <c r="G43" s="27" t="s">
        <v>238</v>
      </c>
      <c r="H43" s="26" t="s">
        <v>20</v>
      </c>
      <c r="I43" s="26" t="s">
        <v>37</v>
      </c>
      <c r="J43" s="26" t="s">
        <v>239</v>
      </c>
      <c r="K43" s="26" t="s">
        <v>172</v>
      </c>
      <c r="L43" s="12"/>
      <c r="M43" s="48" t="s">
        <v>240</v>
      </c>
      <c r="N43" s="5" t="str">
        <v>ДМИТРИЕВ</v>
      </c>
      <c r="O43" s="5"/>
      <c r="P43" s="5"/>
      <c r="Q43" s="5"/>
      <c r="R43" s="37">
        <f t="shared" si="1"/>
        <v>0</v>
      </c>
      <c r="S43" s="38">
        <f t="shared" si="2"/>
        <v>0</v>
      </c>
      <c r="T43" s="37">
        <f t="shared" si="3"/>
        <v>0</v>
      </c>
      <c r="U43" s="37">
        <f t="shared" si="4"/>
        <v>0</v>
      </c>
      <c r="V43" s="37">
        <f t="shared" si="5"/>
        <v>0</v>
      </c>
      <c r="W43" s="37">
        <f t="shared" si="6"/>
        <v>0</v>
      </c>
      <c r="X43" s="6"/>
      <c r="Y43" s="31">
        <f t="shared" si="7"/>
        <v>0</v>
      </c>
      <c r="Z43" s="31" t="str">
        <f t="shared" ref="Z43:AF43" si="55">IF(Q43=0," ",Q43)</f>
        <v xml:space="preserve"> </v>
      </c>
      <c r="AA43" s="31" t="str">
        <f t="shared" si="55"/>
        <v xml:space="preserve"> </v>
      </c>
      <c r="AB43" s="31" t="str">
        <f t="shared" si="55"/>
        <v xml:space="preserve"> </v>
      </c>
      <c r="AC43" s="31" t="str">
        <f t="shared" si="55"/>
        <v xml:space="preserve"> </v>
      </c>
      <c r="AD43" s="31" t="str">
        <f t="shared" si="55"/>
        <v xml:space="preserve"> </v>
      </c>
      <c r="AE43" s="31" t="str">
        <f t="shared" si="55"/>
        <v xml:space="preserve"> </v>
      </c>
      <c r="AF43" s="31" t="str">
        <f t="shared" si="55"/>
        <v xml:space="preserve"> </v>
      </c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</row>
    <row r="44" spans="1:50" ht="25.5" customHeight="1">
      <c r="A44" s="27" t="s">
        <v>26</v>
      </c>
      <c r="B44" s="26">
        <v>71</v>
      </c>
      <c r="C44" s="26">
        <v>23</v>
      </c>
      <c r="D44" s="26">
        <v>39</v>
      </c>
      <c r="E44" s="26" t="s">
        <v>241</v>
      </c>
      <c r="F44" s="26" t="s">
        <v>242</v>
      </c>
      <c r="G44" s="27" t="s">
        <v>243</v>
      </c>
      <c r="H44" s="26" t="s">
        <v>20</v>
      </c>
      <c r="I44" s="26" t="s">
        <v>21</v>
      </c>
      <c r="J44" s="26" t="s">
        <v>244</v>
      </c>
      <c r="K44" s="26" t="s">
        <v>23</v>
      </c>
      <c r="L44" s="12"/>
      <c r="M44" s="48" t="s">
        <v>245</v>
      </c>
      <c r="N44" s="5" t="str">
        <v>НАШ</v>
      </c>
      <c r="O44" s="5"/>
      <c r="P44" s="5"/>
      <c r="Q44" s="5"/>
      <c r="R44" s="37">
        <f t="shared" si="1"/>
        <v>0</v>
      </c>
      <c r="S44" s="38">
        <f t="shared" si="2"/>
        <v>0</v>
      </c>
      <c r="T44" s="37">
        <f t="shared" si="3"/>
        <v>0</v>
      </c>
      <c r="U44" s="37">
        <f t="shared" si="4"/>
        <v>0</v>
      </c>
      <c r="V44" s="37">
        <f t="shared" si="5"/>
        <v>0</v>
      </c>
      <c r="W44" s="37">
        <f t="shared" si="6"/>
        <v>0</v>
      </c>
      <c r="X44" s="6"/>
      <c r="Y44" s="31">
        <f t="shared" si="7"/>
        <v>0</v>
      </c>
      <c r="Z44" s="31" t="str">
        <f t="shared" ref="Z44:AF44" si="56">IF(Q44=0," ",Q44)</f>
        <v xml:space="preserve"> </v>
      </c>
      <c r="AA44" s="31" t="str">
        <f t="shared" si="56"/>
        <v xml:space="preserve"> </v>
      </c>
      <c r="AB44" s="31" t="str">
        <f t="shared" si="56"/>
        <v xml:space="preserve"> </v>
      </c>
      <c r="AC44" s="31" t="str">
        <f t="shared" si="56"/>
        <v xml:space="preserve"> </v>
      </c>
      <c r="AD44" s="31" t="str">
        <f t="shared" si="56"/>
        <v xml:space="preserve"> </v>
      </c>
      <c r="AE44" s="31" t="str">
        <f t="shared" si="56"/>
        <v xml:space="preserve"> </v>
      </c>
      <c r="AF44" s="31" t="str">
        <f t="shared" si="56"/>
        <v xml:space="preserve"> </v>
      </c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</row>
    <row r="45" spans="1:50" ht="25.5" customHeight="1">
      <c r="A45" s="27" t="s">
        <v>26</v>
      </c>
      <c r="B45" s="26">
        <v>71</v>
      </c>
      <c r="C45" s="26">
        <v>43</v>
      </c>
      <c r="D45" s="26">
        <v>40</v>
      </c>
      <c r="E45" s="26" t="s">
        <v>246</v>
      </c>
      <c r="F45" s="26" t="s">
        <v>247</v>
      </c>
      <c r="G45" s="27" t="s">
        <v>248</v>
      </c>
      <c r="H45" s="26" t="s">
        <v>20</v>
      </c>
      <c r="I45" s="26" t="s">
        <v>104</v>
      </c>
      <c r="J45" s="26" t="s">
        <v>249</v>
      </c>
      <c r="K45" s="26" t="s">
        <v>106</v>
      </c>
      <c r="L45" s="12"/>
      <c r="M45" s="48" t="s">
        <v>250</v>
      </c>
      <c r="N45" s="5" t="str">
        <v>РУШЕВ</v>
      </c>
      <c r="O45" s="5"/>
      <c r="P45" s="5"/>
      <c r="Q45" s="5"/>
      <c r="R45" s="37">
        <f t="shared" si="1"/>
        <v>0</v>
      </c>
      <c r="S45" s="38">
        <f t="shared" si="2"/>
        <v>0</v>
      </c>
      <c r="T45" s="37">
        <f t="shared" si="3"/>
        <v>0</v>
      </c>
      <c r="U45" s="37">
        <f t="shared" si="4"/>
        <v>0</v>
      </c>
      <c r="V45" s="37">
        <f t="shared" si="5"/>
        <v>0</v>
      </c>
      <c r="W45" s="37">
        <f t="shared" si="6"/>
        <v>0</v>
      </c>
      <c r="X45" s="6"/>
      <c r="Y45" s="31">
        <f t="shared" si="7"/>
        <v>0</v>
      </c>
      <c r="Z45" s="31" t="str">
        <f t="shared" ref="Z45:AF45" si="57">IF(Q45=0," ",Q45)</f>
        <v xml:space="preserve"> </v>
      </c>
      <c r="AA45" s="31" t="str">
        <f t="shared" si="57"/>
        <v xml:space="preserve"> </v>
      </c>
      <c r="AB45" s="31" t="str">
        <f t="shared" si="57"/>
        <v xml:space="preserve"> </v>
      </c>
      <c r="AC45" s="31" t="str">
        <f t="shared" si="57"/>
        <v xml:space="preserve"> </v>
      </c>
      <c r="AD45" s="31" t="str">
        <f t="shared" si="57"/>
        <v xml:space="preserve"> </v>
      </c>
      <c r="AE45" s="31" t="str">
        <f t="shared" si="57"/>
        <v xml:space="preserve"> </v>
      </c>
      <c r="AF45" s="31" t="str">
        <f t="shared" si="57"/>
        <v xml:space="preserve"> </v>
      </c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</row>
    <row r="46" spans="1:50" ht="25.5" customHeight="1">
      <c r="A46" s="27" t="s">
        <v>26</v>
      </c>
      <c r="B46" s="26">
        <v>71</v>
      </c>
      <c r="C46" s="26">
        <v>49</v>
      </c>
      <c r="D46" s="26">
        <v>41</v>
      </c>
      <c r="E46" s="26" t="s">
        <v>251</v>
      </c>
      <c r="F46" s="26" t="s">
        <v>251</v>
      </c>
      <c r="G46" s="27" t="s">
        <v>252</v>
      </c>
      <c r="H46" s="26" t="s">
        <v>20</v>
      </c>
      <c r="I46" s="12"/>
      <c r="J46" s="26" t="s">
        <v>253</v>
      </c>
      <c r="K46" s="26" t="s">
        <v>253</v>
      </c>
      <c r="L46" s="12"/>
      <c r="M46" s="48" t="s">
        <v>254</v>
      </c>
      <c r="N46" s="5" t="str">
        <v>ВОРОЖЦОВ</v>
      </c>
      <c r="O46" s="5"/>
      <c r="P46" s="5"/>
      <c r="Q46" s="5"/>
      <c r="R46" s="37">
        <f t="shared" si="1"/>
        <v>0</v>
      </c>
      <c r="S46" s="38">
        <f t="shared" si="2"/>
        <v>0</v>
      </c>
      <c r="T46" s="37">
        <f t="shared" si="3"/>
        <v>0</v>
      </c>
      <c r="U46" s="37">
        <f t="shared" si="4"/>
        <v>0</v>
      </c>
      <c r="V46" s="37">
        <f t="shared" si="5"/>
        <v>0</v>
      </c>
      <c r="W46" s="37">
        <f t="shared" si="6"/>
        <v>0</v>
      </c>
      <c r="X46" s="6"/>
      <c r="Y46" s="31">
        <f t="shared" si="7"/>
        <v>0</v>
      </c>
      <c r="Z46" s="31" t="str">
        <f t="shared" ref="Z46:AF46" si="58">IF(Q46=0," ",Q46)</f>
        <v xml:space="preserve"> </v>
      </c>
      <c r="AA46" s="31" t="str">
        <f t="shared" si="58"/>
        <v xml:space="preserve"> </v>
      </c>
      <c r="AB46" s="31" t="str">
        <f t="shared" si="58"/>
        <v xml:space="preserve"> </v>
      </c>
      <c r="AC46" s="31" t="str">
        <f t="shared" si="58"/>
        <v xml:space="preserve"> </v>
      </c>
      <c r="AD46" s="31" t="str">
        <f t="shared" si="58"/>
        <v xml:space="preserve"> </v>
      </c>
      <c r="AE46" s="31" t="str">
        <f t="shared" si="58"/>
        <v xml:space="preserve"> </v>
      </c>
      <c r="AF46" s="31" t="str">
        <f t="shared" si="58"/>
        <v xml:space="preserve"> </v>
      </c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</row>
    <row r="47" spans="1:50" ht="25.5" customHeight="1">
      <c r="A47" s="27" t="s">
        <v>26</v>
      </c>
      <c r="B47" s="26">
        <v>71</v>
      </c>
      <c r="C47" s="26">
        <v>33</v>
      </c>
      <c r="D47" s="26">
        <v>42</v>
      </c>
      <c r="E47" s="26" t="s">
        <v>255</v>
      </c>
      <c r="F47" s="26" t="s">
        <v>256</v>
      </c>
      <c r="G47" s="27" t="s">
        <v>257</v>
      </c>
      <c r="H47" s="26" t="s">
        <v>20</v>
      </c>
      <c r="I47" s="26" t="s">
        <v>61</v>
      </c>
      <c r="J47" s="26" t="s">
        <v>258</v>
      </c>
      <c r="K47" s="26" t="s">
        <v>137</v>
      </c>
      <c r="L47" s="12"/>
      <c r="M47" s="48" t="s">
        <v>259</v>
      </c>
      <c r="N47" s="5" t="str">
        <v>АБАЕВ</v>
      </c>
      <c r="O47" s="5"/>
      <c r="P47" s="5"/>
      <c r="Q47" s="5"/>
      <c r="R47" s="37">
        <f t="shared" si="1"/>
        <v>0</v>
      </c>
      <c r="S47" s="38">
        <f t="shared" si="2"/>
        <v>0</v>
      </c>
      <c r="T47" s="37">
        <f t="shared" si="3"/>
        <v>0</v>
      </c>
      <c r="U47" s="37">
        <f t="shared" si="4"/>
        <v>0</v>
      </c>
      <c r="V47" s="37">
        <f t="shared" si="5"/>
        <v>0</v>
      </c>
      <c r="W47" s="37">
        <f t="shared" si="6"/>
        <v>0</v>
      </c>
      <c r="X47" s="6"/>
      <c r="Y47" s="31">
        <f t="shared" si="7"/>
        <v>0</v>
      </c>
      <c r="Z47" s="31" t="str">
        <f t="shared" ref="Z47:AF47" si="59">IF(Q47=0," ",Q47)</f>
        <v xml:space="preserve"> </v>
      </c>
      <c r="AA47" s="31" t="str">
        <f t="shared" si="59"/>
        <v xml:space="preserve"> </v>
      </c>
      <c r="AB47" s="31" t="str">
        <f t="shared" si="59"/>
        <v xml:space="preserve"> </v>
      </c>
      <c r="AC47" s="31" t="str">
        <f t="shared" si="59"/>
        <v xml:space="preserve"> </v>
      </c>
      <c r="AD47" s="31" t="str">
        <f t="shared" si="59"/>
        <v xml:space="preserve"> </v>
      </c>
      <c r="AE47" s="31" t="str">
        <f t="shared" si="59"/>
        <v xml:space="preserve"> </v>
      </c>
      <c r="AF47" s="31" t="str">
        <f t="shared" si="59"/>
        <v xml:space="preserve"> </v>
      </c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</row>
    <row r="48" spans="1:50" ht="25.5" customHeight="1">
      <c r="A48" s="51"/>
      <c r="B48" s="12"/>
      <c r="C48" s="52"/>
      <c r="D48" s="26"/>
      <c r="E48" s="53"/>
      <c r="F48" s="12"/>
      <c r="G48" s="51"/>
      <c r="H48" s="12"/>
      <c r="I48" s="12"/>
      <c r="J48" s="12"/>
      <c r="K48" s="12"/>
      <c r="L48" s="12"/>
      <c r="M48" s="54"/>
      <c r="N48" s="5" t="str">
        <v/>
      </c>
      <c r="O48" s="5"/>
      <c r="P48" s="5"/>
      <c r="Q48" s="5"/>
      <c r="R48" s="37">
        <f t="shared" si="1"/>
        <v>0</v>
      </c>
      <c r="S48" s="38">
        <f t="shared" si="2"/>
        <v>0</v>
      </c>
      <c r="T48" s="37">
        <f t="shared" si="3"/>
        <v>0</v>
      </c>
      <c r="U48" s="37">
        <f t="shared" si="4"/>
        <v>0</v>
      </c>
      <c r="V48" s="37">
        <f t="shared" si="5"/>
        <v>0</v>
      </c>
      <c r="W48" s="37">
        <f t="shared" si="6"/>
        <v>0</v>
      </c>
      <c r="X48" s="6"/>
      <c r="Y48" s="31">
        <f t="shared" si="7"/>
        <v>0</v>
      </c>
      <c r="Z48" s="31" t="str">
        <f t="shared" ref="Z48:AF48" si="60">IF(Q48=0," ",Q48)</f>
        <v xml:space="preserve"> </v>
      </c>
      <c r="AA48" s="31" t="str">
        <f t="shared" si="60"/>
        <v xml:space="preserve"> </v>
      </c>
      <c r="AB48" s="31" t="str">
        <f t="shared" si="60"/>
        <v xml:space="preserve"> </v>
      </c>
      <c r="AC48" s="31" t="str">
        <f t="shared" si="60"/>
        <v xml:space="preserve"> </v>
      </c>
      <c r="AD48" s="31" t="str">
        <f t="shared" si="60"/>
        <v xml:space="preserve"> </v>
      </c>
      <c r="AE48" s="31" t="str">
        <f t="shared" si="60"/>
        <v xml:space="preserve"> </v>
      </c>
      <c r="AF48" s="31" t="str">
        <f t="shared" si="60"/>
        <v xml:space="preserve"> </v>
      </c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</row>
    <row r="49" spans="1:50" ht="25.5" customHeight="1">
      <c r="A49" s="51"/>
      <c r="B49" s="12"/>
      <c r="C49" s="52"/>
      <c r="D49" s="26"/>
      <c r="E49" s="53"/>
      <c r="F49" s="12"/>
      <c r="G49" s="51"/>
      <c r="H49" s="12"/>
      <c r="I49" s="12"/>
      <c r="J49" s="12"/>
      <c r="K49" s="12"/>
      <c r="L49" s="12"/>
      <c r="M49" s="54"/>
      <c r="N49" s="5" t="str">
        <v/>
      </c>
      <c r="O49" s="5"/>
      <c r="P49" s="5"/>
      <c r="Q49" s="5"/>
      <c r="R49" s="37">
        <f t="shared" si="1"/>
        <v>0</v>
      </c>
      <c r="S49" s="38">
        <f t="shared" si="2"/>
        <v>0</v>
      </c>
      <c r="T49" s="37">
        <f t="shared" si="3"/>
        <v>0</v>
      </c>
      <c r="U49" s="37">
        <f t="shared" si="4"/>
        <v>0</v>
      </c>
      <c r="V49" s="37">
        <f t="shared" si="5"/>
        <v>0</v>
      </c>
      <c r="W49" s="37">
        <f t="shared" si="6"/>
        <v>0</v>
      </c>
      <c r="X49" s="6"/>
      <c r="Y49" s="31">
        <f t="shared" si="7"/>
        <v>0</v>
      </c>
      <c r="Z49" s="31" t="str">
        <f t="shared" ref="Z49:AF49" si="61">IF(Q49=0," ",Q49)</f>
        <v xml:space="preserve"> </v>
      </c>
      <c r="AA49" s="31" t="str">
        <f t="shared" si="61"/>
        <v xml:space="preserve"> </v>
      </c>
      <c r="AB49" s="31" t="str">
        <f t="shared" si="61"/>
        <v xml:space="preserve"> </v>
      </c>
      <c r="AC49" s="31" t="str">
        <f t="shared" si="61"/>
        <v xml:space="preserve"> </v>
      </c>
      <c r="AD49" s="31" t="str">
        <f t="shared" si="61"/>
        <v xml:space="preserve"> </v>
      </c>
      <c r="AE49" s="31" t="str">
        <f t="shared" si="61"/>
        <v xml:space="preserve"> </v>
      </c>
      <c r="AF49" s="31" t="str">
        <f t="shared" si="61"/>
        <v xml:space="preserve"> </v>
      </c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</row>
    <row r="50" spans="1:50" ht="25.5" customHeight="1">
      <c r="A50" s="51"/>
      <c r="B50" s="12"/>
      <c r="C50" s="52"/>
      <c r="D50" s="26"/>
      <c r="E50" s="53"/>
      <c r="F50" s="12"/>
      <c r="G50" s="51"/>
      <c r="H50" s="12"/>
      <c r="I50" s="12"/>
      <c r="J50" s="12"/>
      <c r="K50" s="12"/>
      <c r="L50" s="12"/>
      <c r="M50" s="54"/>
      <c r="N50" s="5" t="str">
        <v/>
      </c>
      <c r="O50" s="5"/>
      <c r="P50" s="5"/>
      <c r="Q50" s="5"/>
      <c r="R50" s="37">
        <f t="shared" si="1"/>
        <v>0</v>
      </c>
      <c r="S50" s="38">
        <f t="shared" si="2"/>
        <v>0</v>
      </c>
      <c r="T50" s="37">
        <f t="shared" si="3"/>
        <v>0</v>
      </c>
      <c r="U50" s="37">
        <f t="shared" si="4"/>
        <v>0</v>
      </c>
      <c r="V50" s="37">
        <f t="shared" si="5"/>
        <v>0</v>
      </c>
      <c r="W50" s="37">
        <f t="shared" si="6"/>
        <v>0</v>
      </c>
      <c r="X50" s="6"/>
      <c r="Y50" s="31">
        <f t="shared" si="7"/>
        <v>0</v>
      </c>
      <c r="Z50" s="31" t="str">
        <f t="shared" ref="Z50:AF50" si="62">IF(Q50=0," ",Q50)</f>
        <v xml:space="preserve"> </v>
      </c>
      <c r="AA50" s="31" t="str">
        <f t="shared" si="62"/>
        <v xml:space="preserve"> </v>
      </c>
      <c r="AB50" s="31" t="str">
        <f t="shared" si="62"/>
        <v xml:space="preserve"> </v>
      </c>
      <c r="AC50" s="31" t="str">
        <f t="shared" si="62"/>
        <v xml:space="preserve"> </v>
      </c>
      <c r="AD50" s="31" t="str">
        <f t="shared" si="62"/>
        <v xml:space="preserve"> </v>
      </c>
      <c r="AE50" s="31" t="str">
        <f t="shared" si="62"/>
        <v xml:space="preserve"> </v>
      </c>
      <c r="AF50" s="31" t="str">
        <f t="shared" si="62"/>
        <v xml:space="preserve"> </v>
      </c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</row>
    <row r="51" spans="1:50" ht="25.5" customHeight="1">
      <c r="A51" s="51"/>
      <c r="B51" s="12"/>
      <c r="C51" s="52"/>
      <c r="D51" s="26"/>
      <c r="E51" s="53"/>
      <c r="F51" s="12"/>
      <c r="G51" s="51"/>
      <c r="H51" s="12"/>
      <c r="I51" s="12"/>
      <c r="J51" s="12"/>
      <c r="K51" s="12"/>
      <c r="L51" s="12"/>
      <c r="M51" s="54"/>
      <c r="N51" s="5" t="str">
        <v/>
      </c>
      <c r="O51" s="5"/>
      <c r="P51" s="5"/>
      <c r="Q51" s="5"/>
      <c r="R51" s="37">
        <f t="shared" si="1"/>
        <v>0</v>
      </c>
      <c r="S51" s="38">
        <f t="shared" si="2"/>
        <v>0</v>
      </c>
      <c r="T51" s="37">
        <f t="shared" si="3"/>
        <v>0</v>
      </c>
      <c r="U51" s="37">
        <f t="shared" si="4"/>
        <v>0</v>
      </c>
      <c r="V51" s="37">
        <f t="shared" si="5"/>
        <v>0</v>
      </c>
      <c r="W51" s="37">
        <f t="shared" si="6"/>
        <v>0</v>
      </c>
      <c r="X51" s="6"/>
      <c r="Y51" s="31">
        <f t="shared" si="7"/>
        <v>0</v>
      </c>
      <c r="Z51" s="31" t="str">
        <f t="shared" ref="Z51:AF51" si="63">IF(Q51=0," ",Q51)</f>
        <v xml:space="preserve"> </v>
      </c>
      <c r="AA51" s="31" t="str">
        <f t="shared" si="63"/>
        <v xml:space="preserve"> </v>
      </c>
      <c r="AB51" s="31" t="str">
        <f t="shared" si="63"/>
        <v xml:space="preserve"> </v>
      </c>
      <c r="AC51" s="31" t="str">
        <f t="shared" si="63"/>
        <v xml:space="preserve"> </v>
      </c>
      <c r="AD51" s="31" t="str">
        <f t="shared" si="63"/>
        <v xml:space="preserve"> </v>
      </c>
      <c r="AE51" s="31" t="str">
        <f t="shared" si="63"/>
        <v xml:space="preserve"> </v>
      </c>
      <c r="AF51" s="31" t="str">
        <f t="shared" si="63"/>
        <v xml:space="preserve"> </v>
      </c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</row>
    <row r="52" spans="1:50" ht="25.5" customHeight="1">
      <c r="A52" s="51"/>
      <c r="B52" s="12"/>
      <c r="C52" s="52"/>
      <c r="D52" s="26"/>
      <c r="E52" s="53"/>
      <c r="F52" s="12"/>
      <c r="G52" s="51"/>
      <c r="H52" s="12"/>
      <c r="I52" s="12"/>
      <c r="J52" s="12"/>
      <c r="K52" s="12"/>
      <c r="L52" s="12"/>
      <c r="M52" s="54"/>
      <c r="N52" s="5" t="str">
        <v/>
      </c>
      <c r="O52" s="5"/>
      <c r="P52" s="5"/>
      <c r="Q52" s="5"/>
      <c r="R52" s="37">
        <f t="shared" si="1"/>
        <v>0</v>
      </c>
      <c r="S52" s="38">
        <f t="shared" si="2"/>
        <v>0</v>
      </c>
      <c r="T52" s="37">
        <f t="shared" si="3"/>
        <v>0</v>
      </c>
      <c r="U52" s="37">
        <f t="shared" si="4"/>
        <v>0</v>
      </c>
      <c r="V52" s="37">
        <f t="shared" si="5"/>
        <v>0</v>
      </c>
      <c r="W52" s="37">
        <f t="shared" si="6"/>
        <v>0</v>
      </c>
      <c r="X52" s="6"/>
      <c r="Y52" s="31">
        <f t="shared" si="7"/>
        <v>0</v>
      </c>
      <c r="Z52" s="31" t="str">
        <f t="shared" ref="Z52:AF52" si="64">IF(Q52=0," ",Q52)</f>
        <v xml:space="preserve"> </v>
      </c>
      <c r="AA52" s="31" t="str">
        <f t="shared" si="64"/>
        <v xml:space="preserve"> </v>
      </c>
      <c r="AB52" s="31" t="str">
        <f t="shared" si="64"/>
        <v xml:space="preserve"> </v>
      </c>
      <c r="AC52" s="31" t="str">
        <f t="shared" si="64"/>
        <v xml:space="preserve"> </v>
      </c>
      <c r="AD52" s="31" t="str">
        <f t="shared" si="64"/>
        <v xml:space="preserve"> </v>
      </c>
      <c r="AE52" s="31" t="str">
        <f t="shared" si="64"/>
        <v xml:space="preserve"> </v>
      </c>
      <c r="AF52" s="31" t="str">
        <f t="shared" si="64"/>
        <v xml:space="preserve"> </v>
      </c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</row>
    <row r="53" spans="1:50" ht="25.5" customHeight="1">
      <c r="A53" s="55"/>
      <c r="B53" s="12"/>
      <c r="C53" s="52"/>
      <c r="D53" s="26"/>
      <c r="E53" s="53"/>
      <c r="F53" s="12"/>
      <c r="G53" s="51"/>
      <c r="H53" s="12"/>
      <c r="I53" s="12"/>
      <c r="J53" s="12"/>
      <c r="K53" s="12"/>
      <c r="L53" s="12"/>
      <c r="M53" s="54"/>
      <c r="N53" s="5" t="str">
        <v/>
      </c>
      <c r="O53" s="5"/>
      <c r="P53" s="5"/>
      <c r="Q53" s="5"/>
      <c r="R53" s="37">
        <f t="shared" si="1"/>
        <v>0</v>
      </c>
      <c r="S53" s="38">
        <f t="shared" si="2"/>
        <v>0</v>
      </c>
      <c r="T53" s="37">
        <f t="shared" si="3"/>
        <v>0</v>
      </c>
      <c r="U53" s="37">
        <f t="shared" si="4"/>
        <v>0</v>
      </c>
      <c r="V53" s="37">
        <f t="shared" si="5"/>
        <v>0</v>
      </c>
      <c r="W53" s="37">
        <f t="shared" si="6"/>
        <v>0</v>
      </c>
      <c r="X53" s="6"/>
      <c r="Y53" s="31">
        <f t="shared" si="7"/>
        <v>0</v>
      </c>
      <c r="Z53" s="31" t="str">
        <f t="shared" ref="Z53:AF53" si="65">IF(Q53=0," ",Q53)</f>
        <v xml:space="preserve"> </v>
      </c>
      <c r="AA53" s="31" t="str">
        <f t="shared" si="65"/>
        <v xml:space="preserve"> </v>
      </c>
      <c r="AB53" s="31" t="str">
        <f t="shared" si="65"/>
        <v xml:space="preserve"> </v>
      </c>
      <c r="AC53" s="31" t="str">
        <f t="shared" si="65"/>
        <v xml:space="preserve"> </v>
      </c>
      <c r="AD53" s="31" t="str">
        <f t="shared" si="65"/>
        <v xml:space="preserve"> </v>
      </c>
      <c r="AE53" s="31" t="str">
        <f t="shared" si="65"/>
        <v xml:space="preserve"> </v>
      </c>
      <c r="AF53" s="31" t="str">
        <f t="shared" si="65"/>
        <v xml:space="preserve"> </v>
      </c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</row>
    <row r="54" spans="1:50" ht="25.5" customHeight="1">
      <c r="A54" s="55"/>
      <c r="B54" s="12"/>
      <c r="C54" s="52"/>
      <c r="D54" s="26"/>
      <c r="E54" s="53"/>
      <c r="F54" s="12"/>
      <c r="G54" s="51"/>
      <c r="H54" s="12"/>
      <c r="I54" s="12"/>
      <c r="J54" s="12"/>
      <c r="K54" s="12"/>
      <c r="L54" s="12"/>
      <c r="M54" s="54"/>
      <c r="N54" s="5" t="str">
        <v/>
      </c>
      <c r="O54" s="5"/>
      <c r="P54" s="5"/>
      <c r="Q54" s="5"/>
      <c r="R54" s="37">
        <f t="shared" si="1"/>
        <v>0</v>
      </c>
      <c r="S54" s="38">
        <f t="shared" si="2"/>
        <v>0</v>
      </c>
      <c r="T54" s="37">
        <f t="shared" si="3"/>
        <v>0</v>
      </c>
      <c r="U54" s="37">
        <f t="shared" si="4"/>
        <v>0</v>
      </c>
      <c r="V54" s="37">
        <f t="shared" si="5"/>
        <v>0</v>
      </c>
      <c r="W54" s="37">
        <f t="shared" si="6"/>
        <v>0</v>
      </c>
      <c r="X54" s="6"/>
      <c r="Y54" s="31">
        <f t="shared" si="7"/>
        <v>0</v>
      </c>
      <c r="Z54" s="31" t="str">
        <f t="shared" ref="Z54:AF54" si="66">IF(Q54=0," ",Q54)</f>
        <v xml:space="preserve"> </v>
      </c>
      <c r="AA54" s="31" t="str">
        <f t="shared" si="66"/>
        <v xml:space="preserve"> </v>
      </c>
      <c r="AB54" s="31" t="str">
        <f t="shared" si="66"/>
        <v xml:space="preserve"> </v>
      </c>
      <c r="AC54" s="31" t="str">
        <f t="shared" si="66"/>
        <v xml:space="preserve"> </v>
      </c>
      <c r="AD54" s="31" t="str">
        <f t="shared" si="66"/>
        <v xml:space="preserve"> </v>
      </c>
      <c r="AE54" s="31" t="str">
        <f t="shared" si="66"/>
        <v xml:space="preserve"> </v>
      </c>
      <c r="AF54" s="31" t="str">
        <f t="shared" si="66"/>
        <v xml:space="preserve"> </v>
      </c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</row>
    <row r="55" spans="1:50" ht="25.5" customHeight="1">
      <c r="A55" s="55"/>
      <c r="B55" s="12"/>
      <c r="C55" s="52"/>
      <c r="D55" s="26"/>
      <c r="E55" s="53"/>
      <c r="F55" s="12"/>
      <c r="G55" s="51"/>
      <c r="H55" s="12"/>
      <c r="I55" s="12"/>
      <c r="J55" s="12"/>
      <c r="K55" s="12"/>
      <c r="L55" s="12"/>
      <c r="M55" s="54"/>
      <c r="N55" s="5" t="str">
        <v/>
      </c>
      <c r="O55" s="5"/>
      <c r="P55" s="5"/>
      <c r="Q55" s="5"/>
      <c r="R55" s="37">
        <f t="shared" si="1"/>
        <v>0</v>
      </c>
      <c r="S55" s="38">
        <f t="shared" si="2"/>
        <v>0</v>
      </c>
      <c r="T55" s="37">
        <f t="shared" si="3"/>
        <v>0</v>
      </c>
      <c r="U55" s="37">
        <f t="shared" si="4"/>
        <v>0</v>
      </c>
      <c r="V55" s="37">
        <f t="shared" si="5"/>
        <v>0</v>
      </c>
      <c r="W55" s="37">
        <f t="shared" si="6"/>
        <v>0</v>
      </c>
      <c r="X55" s="6"/>
      <c r="Y55" s="31">
        <f t="shared" si="7"/>
        <v>0</v>
      </c>
      <c r="Z55" s="31" t="str">
        <f t="shared" ref="Z55:AF55" si="67">IF(Q55=0," ",Q55)</f>
        <v xml:space="preserve"> </v>
      </c>
      <c r="AA55" s="31" t="str">
        <f t="shared" si="67"/>
        <v xml:space="preserve"> </v>
      </c>
      <c r="AB55" s="31" t="str">
        <f t="shared" si="67"/>
        <v xml:space="preserve"> </v>
      </c>
      <c r="AC55" s="31" t="str">
        <f t="shared" si="67"/>
        <v xml:space="preserve"> </v>
      </c>
      <c r="AD55" s="31" t="str">
        <f t="shared" si="67"/>
        <v xml:space="preserve"> </v>
      </c>
      <c r="AE55" s="31" t="str">
        <f t="shared" si="67"/>
        <v xml:space="preserve"> </v>
      </c>
      <c r="AF55" s="31" t="str">
        <f t="shared" si="67"/>
        <v xml:space="preserve"> </v>
      </c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</row>
    <row r="56" spans="1:50" ht="25.5" customHeight="1">
      <c r="A56" s="55"/>
      <c r="B56" s="12"/>
      <c r="C56" s="52"/>
      <c r="D56" s="26"/>
      <c r="E56" s="53"/>
      <c r="F56" s="12"/>
      <c r="G56" s="51"/>
      <c r="H56" s="12"/>
      <c r="I56" s="12"/>
      <c r="J56" s="12"/>
      <c r="K56" s="12"/>
      <c r="L56" s="12"/>
      <c r="M56" s="54"/>
      <c r="N56" s="5" t="str">
        <v/>
      </c>
      <c r="O56" s="5"/>
      <c r="P56" s="5"/>
      <c r="Q56" s="5"/>
      <c r="R56" s="37">
        <f t="shared" si="1"/>
        <v>0</v>
      </c>
      <c r="S56" s="38">
        <f t="shared" si="2"/>
        <v>0</v>
      </c>
      <c r="T56" s="37">
        <f t="shared" si="3"/>
        <v>0</v>
      </c>
      <c r="U56" s="37">
        <f t="shared" si="4"/>
        <v>0</v>
      </c>
      <c r="V56" s="37">
        <f t="shared" si="5"/>
        <v>0</v>
      </c>
      <c r="W56" s="37">
        <f t="shared" si="6"/>
        <v>0</v>
      </c>
      <c r="X56" s="6"/>
      <c r="Y56" s="31">
        <f t="shared" si="7"/>
        <v>0</v>
      </c>
      <c r="Z56" s="31" t="str">
        <f t="shared" ref="Z56:AF56" si="68">IF(Q56=0," ",Q56)</f>
        <v xml:space="preserve"> </v>
      </c>
      <c r="AA56" s="31" t="str">
        <f t="shared" si="68"/>
        <v xml:space="preserve"> </v>
      </c>
      <c r="AB56" s="31" t="str">
        <f t="shared" si="68"/>
        <v xml:space="preserve"> </v>
      </c>
      <c r="AC56" s="31" t="str">
        <f t="shared" si="68"/>
        <v xml:space="preserve"> </v>
      </c>
      <c r="AD56" s="31" t="str">
        <f t="shared" si="68"/>
        <v xml:space="preserve"> </v>
      </c>
      <c r="AE56" s="31" t="str">
        <f t="shared" si="68"/>
        <v xml:space="preserve"> </v>
      </c>
      <c r="AF56" s="31" t="str">
        <f t="shared" si="68"/>
        <v xml:space="preserve"> </v>
      </c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</row>
    <row r="57" spans="1:50" ht="25.5" customHeight="1">
      <c r="A57" s="55"/>
      <c r="B57" s="12"/>
      <c r="C57" s="52"/>
      <c r="D57" s="26"/>
      <c r="E57" s="53"/>
      <c r="F57" s="12"/>
      <c r="G57" s="51"/>
      <c r="H57" s="12"/>
      <c r="I57" s="12"/>
      <c r="J57" s="12"/>
      <c r="K57" s="12"/>
      <c r="L57" s="12"/>
      <c r="M57" s="54"/>
      <c r="N57" s="5" t="str">
        <v/>
      </c>
      <c r="O57" s="5"/>
      <c r="P57" s="5"/>
      <c r="Q57" s="5"/>
      <c r="R57" s="37">
        <f t="shared" si="1"/>
        <v>0</v>
      </c>
      <c r="S57" s="38">
        <f t="shared" si="2"/>
        <v>0</v>
      </c>
      <c r="T57" s="37">
        <f t="shared" si="3"/>
        <v>0</v>
      </c>
      <c r="U57" s="37">
        <f t="shared" si="4"/>
        <v>0</v>
      </c>
      <c r="V57" s="37">
        <f t="shared" si="5"/>
        <v>0</v>
      </c>
      <c r="W57" s="37">
        <f t="shared" si="6"/>
        <v>0</v>
      </c>
      <c r="X57" s="6"/>
      <c r="Y57" s="31">
        <f t="shared" si="7"/>
        <v>0</v>
      </c>
      <c r="Z57" s="31" t="str">
        <f t="shared" ref="Z57:AF57" si="69">IF(Q57=0," ",Q57)</f>
        <v xml:space="preserve"> </v>
      </c>
      <c r="AA57" s="31" t="str">
        <f t="shared" si="69"/>
        <v xml:space="preserve"> </v>
      </c>
      <c r="AB57" s="31" t="str">
        <f t="shared" si="69"/>
        <v xml:space="preserve"> </v>
      </c>
      <c r="AC57" s="31" t="str">
        <f t="shared" si="69"/>
        <v xml:space="preserve"> </v>
      </c>
      <c r="AD57" s="31" t="str">
        <f t="shared" si="69"/>
        <v xml:space="preserve"> </v>
      </c>
      <c r="AE57" s="31" t="str">
        <f t="shared" si="69"/>
        <v xml:space="preserve"> </v>
      </c>
      <c r="AF57" s="31" t="str">
        <f t="shared" si="69"/>
        <v xml:space="preserve"> </v>
      </c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</row>
    <row r="58" spans="1:50" ht="25.5" customHeight="1">
      <c r="A58" s="55"/>
      <c r="B58" s="12"/>
      <c r="C58" s="52"/>
      <c r="D58" s="26"/>
      <c r="E58" s="53"/>
      <c r="F58" s="12"/>
      <c r="G58" s="51"/>
      <c r="H58" s="12"/>
      <c r="I58" s="12"/>
      <c r="J58" s="12"/>
      <c r="K58" s="12"/>
      <c r="L58" s="12"/>
      <c r="M58" s="54"/>
      <c r="N58" s="5" t="str">
        <v/>
      </c>
      <c r="O58" s="5"/>
      <c r="P58" s="5"/>
      <c r="Q58" s="5"/>
      <c r="R58" s="37">
        <f t="shared" si="1"/>
        <v>0</v>
      </c>
      <c r="S58" s="38">
        <f t="shared" si="2"/>
        <v>0</v>
      </c>
      <c r="T58" s="37">
        <f t="shared" si="3"/>
        <v>0</v>
      </c>
      <c r="U58" s="37">
        <f t="shared" si="4"/>
        <v>0</v>
      </c>
      <c r="V58" s="37">
        <f t="shared" si="5"/>
        <v>0</v>
      </c>
      <c r="W58" s="37">
        <f t="shared" si="6"/>
        <v>0</v>
      </c>
      <c r="X58" s="6"/>
      <c r="Y58" s="31">
        <f t="shared" si="7"/>
        <v>0</v>
      </c>
      <c r="Z58" s="31" t="str">
        <f t="shared" ref="Z58:AF58" si="70">IF(Q58=0," ",Q58)</f>
        <v xml:space="preserve"> </v>
      </c>
      <c r="AA58" s="31" t="str">
        <f t="shared" si="70"/>
        <v xml:space="preserve"> </v>
      </c>
      <c r="AB58" s="31" t="str">
        <f t="shared" si="70"/>
        <v xml:space="preserve"> </v>
      </c>
      <c r="AC58" s="31" t="str">
        <f t="shared" si="70"/>
        <v xml:space="preserve"> </v>
      </c>
      <c r="AD58" s="31" t="str">
        <f t="shared" si="70"/>
        <v xml:space="preserve"> </v>
      </c>
      <c r="AE58" s="31" t="str">
        <f t="shared" si="70"/>
        <v xml:space="preserve"> </v>
      </c>
      <c r="AF58" s="31" t="str">
        <f t="shared" si="70"/>
        <v xml:space="preserve"> </v>
      </c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</row>
    <row r="59" spans="1:50" ht="25.5" customHeight="1">
      <c r="A59" s="55"/>
      <c r="B59" s="12"/>
      <c r="C59" s="52"/>
      <c r="D59" s="26"/>
      <c r="E59" s="53"/>
      <c r="F59" s="12"/>
      <c r="G59" s="51"/>
      <c r="H59" s="12"/>
      <c r="I59" s="12"/>
      <c r="J59" s="12"/>
      <c r="K59" s="12"/>
      <c r="L59" s="12"/>
      <c r="M59" s="54"/>
      <c r="N59" s="5" t="str">
        <v/>
      </c>
      <c r="O59" s="5"/>
      <c r="P59" s="5"/>
      <c r="Q59" s="5"/>
      <c r="R59" s="37">
        <f t="shared" si="1"/>
        <v>0</v>
      </c>
      <c r="S59" s="38">
        <f t="shared" si="2"/>
        <v>0</v>
      </c>
      <c r="T59" s="37">
        <f t="shared" si="3"/>
        <v>0</v>
      </c>
      <c r="U59" s="37">
        <f t="shared" si="4"/>
        <v>0</v>
      </c>
      <c r="V59" s="37">
        <f t="shared" si="5"/>
        <v>0</v>
      </c>
      <c r="W59" s="37">
        <f t="shared" si="6"/>
        <v>0</v>
      </c>
      <c r="X59" s="6"/>
      <c r="Y59" s="31">
        <f t="shared" si="7"/>
        <v>0</v>
      </c>
      <c r="Z59" s="31" t="str">
        <f t="shared" ref="Z59:AF59" si="71">IF(Q59=0," ",Q59)</f>
        <v xml:space="preserve"> </v>
      </c>
      <c r="AA59" s="31" t="str">
        <f t="shared" si="71"/>
        <v xml:space="preserve"> </v>
      </c>
      <c r="AB59" s="31" t="str">
        <f t="shared" si="71"/>
        <v xml:space="preserve"> </v>
      </c>
      <c r="AC59" s="31" t="str">
        <f t="shared" si="71"/>
        <v xml:space="preserve"> </v>
      </c>
      <c r="AD59" s="31" t="str">
        <f t="shared" si="71"/>
        <v xml:space="preserve"> </v>
      </c>
      <c r="AE59" s="31" t="str">
        <f t="shared" si="71"/>
        <v xml:space="preserve"> </v>
      </c>
      <c r="AF59" s="31" t="str">
        <f t="shared" si="71"/>
        <v xml:space="preserve"> </v>
      </c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</row>
    <row r="60" spans="1:50" ht="25.5" customHeight="1">
      <c r="A60" s="55"/>
      <c r="B60" s="12"/>
      <c r="C60" s="52"/>
      <c r="D60" s="26"/>
      <c r="E60" s="53"/>
      <c r="F60" s="12"/>
      <c r="G60" s="51"/>
      <c r="H60" s="12"/>
      <c r="I60" s="12"/>
      <c r="J60" s="12"/>
      <c r="K60" s="12"/>
      <c r="L60" s="12"/>
      <c r="M60" s="54"/>
      <c r="N60" s="5" t="str">
        <v/>
      </c>
      <c r="O60" s="5"/>
      <c r="P60" s="5"/>
      <c r="Q60" s="5"/>
      <c r="R60" s="37">
        <f t="shared" si="1"/>
        <v>0</v>
      </c>
      <c r="S60" s="38">
        <f t="shared" si="2"/>
        <v>0</v>
      </c>
      <c r="T60" s="37">
        <f t="shared" si="3"/>
        <v>0</v>
      </c>
      <c r="U60" s="37">
        <f t="shared" si="4"/>
        <v>0</v>
      </c>
      <c r="V60" s="37">
        <f t="shared" si="5"/>
        <v>0</v>
      </c>
      <c r="W60" s="37">
        <f t="shared" si="6"/>
        <v>0</v>
      </c>
      <c r="X60" s="6"/>
      <c r="Y60" s="31">
        <f t="shared" si="7"/>
        <v>0</v>
      </c>
      <c r="Z60" s="31" t="str">
        <f t="shared" ref="Z60:AF60" si="72">IF(Q60=0," ",Q60)</f>
        <v xml:space="preserve"> </v>
      </c>
      <c r="AA60" s="31" t="str">
        <f t="shared" si="72"/>
        <v xml:space="preserve"> </v>
      </c>
      <c r="AB60" s="31" t="str">
        <f t="shared" si="72"/>
        <v xml:space="preserve"> </v>
      </c>
      <c r="AC60" s="31" t="str">
        <f t="shared" si="72"/>
        <v xml:space="preserve"> </v>
      </c>
      <c r="AD60" s="31" t="str">
        <f t="shared" si="72"/>
        <v xml:space="preserve"> </v>
      </c>
      <c r="AE60" s="31" t="str">
        <f t="shared" si="72"/>
        <v xml:space="preserve"> </v>
      </c>
      <c r="AF60" s="31" t="str">
        <f t="shared" si="72"/>
        <v xml:space="preserve"> </v>
      </c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</row>
    <row r="61" spans="1:50" ht="25.5" customHeight="1">
      <c r="A61" s="55"/>
      <c r="B61" s="12"/>
      <c r="C61" s="52"/>
      <c r="D61" s="26"/>
      <c r="E61" s="53"/>
      <c r="F61" s="12"/>
      <c r="G61" s="51"/>
      <c r="H61" s="12"/>
      <c r="I61" s="12"/>
      <c r="J61" s="12"/>
      <c r="K61" s="12"/>
      <c r="L61" s="12"/>
      <c r="M61" s="54"/>
      <c r="N61" s="5" t="str">
        <v/>
      </c>
      <c r="O61" s="5"/>
      <c r="P61" s="5"/>
      <c r="Q61" s="5"/>
      <c r="R61" s="37">
        <f t="shared" si="1"/>
        <v>0</v>
      </c>
      <c r="S61" s="38">
        <f t="shared" si="2"/>
        <v>0</v>
      </c>
      <c r="T61" s="37">
        <f t="shared" si="3"/>
        <v>0</v>
      </c>
      <c r="U61" s="37">
        <f t="shared" si="4"/>
        <v>0</v>
      </c>
      <c r="V61" s="37">
        <f t="shared" si="5"/>
        <v>0</v>
      </c>
      <c r="W61" s="37">
        <f t="shared" si="6"/>
        <v>0</v>
      </c>
      <c r="X61" s="6"/>
      <c r="Y61" s="31">
        <f t="shared" si="7"/>
        <v>0</v>
      </c>
      <c r="Z61" s="31" t="str">
        <f t="shared" ref="Z61:AF61" si="73">IF(Q61=0," ",Q61)</f>
        <v xml:space="preserve"> </v>
      </c>
      <c r="AA61" s="31" t="str">
        <f t="shared" si="73"/>
        <v xml:space="preserve"> </v>
      </c>
      <c r="AB61" s="31" t="str">
        <f t="shared" si="73"/>
        <v xml:space="preserve"> </v>
      </c>
      <c r="AC61" s="31" t="str">
        <f t="shared" si="73"/>
        <v xml:space="preserve"> </v>
      </c>
      <c r="AD61" s="31" t="str">
        <f t="shared" si="73"/>
        <v xml:space="preserve"> </v>
      </c>
      <c r="AE61" s="31" t="str">
        <f t="shared" si="73"/>
        <v xml:space="preserve"> </v>
      </c>
      <c r="AF61" s="31" t="str">
        <f t="shared" si="73"/>
        <v xml:space="preserve"> </v>
      </c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</row>
    <row r="62" spans="1:50" ht="25.5" customHeight="1">
      <c r="A62" s="55"/>
      <c r="B62" s="12"/>
      <c r="C62" s="52"/>
      <c r="D62" s="26"/>
      <c r="E62" s="53"/>
      <c r="F62" s="12"/>
      <c r="G62" s="51"/>
      <c r="H62" s="12"/>
      <c r="I62" s="12"/>
      <c r="J62" s="12"/>
      <c r="K62" s="12"/>
      <c r="L62" s="12"/>
      <c r="M62" s="54"/>
      <c r="N62" s="5" t="str">
        <v/>
      </c>
      <c r="O62" s="5"/>
      <c r="P62" s="5"/>
      <c r="Q62" s="5"/>
      <c r="R62" s="37">
        <f t="shared" si="1"/>
        <v>0</v>
      </c>
      <c r="S62" s="38">
        <f t="shared" si="2"/>
        <v>0</v>
      </c>
      <c r="T62" s="37">
        <f t="shared" si="3"/>
        <v>0</v>
      </c>
      <c r="U62" s="37">
        <f t="shared" si="4"/>
        <v>0</v>
      </c>
      <c r="V62" s="37">
        <f t="shared" si="5"/>
        <v>0</v>
      </c>
      <c r="W62" s="37">
        <f t="shared" si="6"/>
        <v>0</v>
      </c>
      <c r="X62" s="6"/>
      <c r="Y62" s="31">
        <f t="shared" si="7"/>
        <v>0</v>
      </c>
      <c r="Z62" s="31" t="str">
        <f t="shared" ref="Z62:AF62" si="74">IF(Q62=0," ",Q62)</f>
        <v xml:space="preserve"> </v>
      </c>
      <c r="AA62" s="31" t="str">
        <f t="shared" si="74"/>
        <v xml:space="preserve"> </v>
      </c>
      <c r="AB62" s="31" t="str">
        <f t="shared" si="74"/>
        <v xml:space="preserve"> </v>
      </c>
      <c r="AC62" s="31" t="str">
        <f t="shared" si="74"/>
        <v xml:space="preserve"> </v>
      </c>
      <c r="AD62" s="31" t="str">
        <f t="shared" si="74"/>
        <v xml:space="preserve"> </v>
      </c>
      <c r="AE62" s="31" t="str">
        <f t="shared" si="74"/>
        <v xml:space="preserve"> </v>
      </c>
      <c r="AF62" s="31" t="str">
        <f t="shared" si="74"/>
        <v xml:space="preserve"> </v>
      </c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</row>
    <row r="63" spans="1:50" ht="25.5" customHeight="1">
      <c r="A63" s="55"/>
      <c r="B63" s="12"/>
      <c r="C63" s="52"/>
      <c r="D63" s="26"/>
      <c r="E63" s="53"/>
      <c r="F63" s="12"/>
      <c r="G63" s="51"/>
      <c r="H63" s="12"/>
      <c r="I63" s="12"/>
      <c r="J63" s="12"/>
      <c r="K63" s="12"/>
      <c r="L63" s="12"/>
      <c r="M63" s="54"/>
      <c r="N63" s="5" t="str">
        <v/>
      </c>
      <c r="O63" s="5"/>
      <c r="P63" s="5"/>
      <c r="Q63" s="5"/>
      <c r="R63" s="37">
        <f t="shared" si="1"/>
        <v>0</v>
      </c>
      <c r="S63" s="38">
        <f t="shared" si="2"/>
        <v>0</v>
      </c>
      <c r="T63" s="37">
        <f t="shared" si="3"/>
        <v>0</v>
      </c>
      <c r="U63" s="37">
        <f t="shared" si="4"/>
        <v>0</v>
      </c>
      <c r="V63" s="37">
        <f t="shared" si="5"/>
        <v>0</v>
      </c>
      <c r="W63" s="37">
        <f t="shared" si="6"/>
        <v>0</v>
      </c>
      <c r="X63" s="6"/>
      <c r="Y63" s="31">
        <f t="shared" si="7"/>
        <v>0</v>
      </c>
      <c r="Z63" s="31" t="str">
        <f t="shared" ref="Z63:AF63" si="75">IF(Q63=0," ",Q63)</f>
        <v xml:space="preserve"> </v>
      </c>
      <c r="AA63" s="31" t="str">
        <f t="shared" si="75"/>
        <v xml:space="preserve"> </v>
      </c>
      <c r="AB63" s="31" t="str">
        <f t="shared" si="75"/>
        <v xml:space="preserve"> </v>
      </c>
      <c r="AC63" s="31" t="str">
        <f t="shared" si="75"/>
        <v xml:space="preserve"> </v>
      </c>
      <c r="AD63" s="31" t="str">
        <f t="shared" si="75"/>
        <v xml:space="preserve"> </v>
      </c>
      <c r="AE63" s="31" t="str">
        <f t="shared" si="75"/>
        <v xml:space="preserve"> </v>
      </c>
      <c r="AF63" s="31" t="str">
        <f t="shared" si="75"/>
        <v xml:space="preserve"> </v>
      </c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</row>
    <row r="64" spans="1:50" ht="25.5" customHeight="1">
      <c r="A64" s="55"/>
      <c r="B64" s="12"/>
      <c r="C64" s="52"/>
      <c r="D64" s="26"/>
      <c r="E64" s="53"/>
      <c r="F64" s="12"/>
      <c r="G64" s="51"/>
      <c r="H64" s="12"/>
      <c r="I64" s="12"/>
      <c r="J64" s="12"/>
      <c r="K64" s="12"/>
      <c r="L64" s="12"/>
      <c r="M64" s="54"/>
      <c r="N64" s="5" t="str">
        <v/>
      </c>
      <c r="O64" s="5"/>
      <c r="P64" s="5"/>
      <c r="Q64" s="5"/>
      <c r="R64" s="37">
        <f t="shared" si="1"/>
        <v>0</v>
      </c>
      <c r="S64" s="38">
        <f t="shared" si="2"/>
        <v>0</v>
      </c>
      <c r="T64" s="37">
        <f t="shared" si="3"/>
        <v>0</v>
      </c>
      <c r="U64" s="37">
        <f t="shared" si="4"/>
        <v>0</v>
      </c>
      <c r="V64" s="37">
        <f t="shared" si="5"/>
        <v>0</v>
      </c>
      <c r="W64" s="37">
        <f t="shared" si="6"/>
        <v>0</v>
      </c>
      <c r="X64" s="6"/>
      <c r="Y64" s="31">
        <f t="shared" si="7"/>
        <v>0</v>
      </c>
      <c r="Z64" s="31" t="str">
        <f t="shared" ref="Z64:AF64" si="76">IF(Q64=0," ",Q64)</f>
        <v xml:space="preserve"> </v>
      </c>
      <c r="AA64" s="31" t="str">
        <f t="shared" si="76"/>
        <v xml:space="preserve"> </v>
      </c>
      <c r="AB64" s="31" t="str">
        <f t="shared" si="76"/>
        <v xml:space="preserve"> </v>
      </c>
      <c r="AC64" s="31" t="str">
        <f t="shared" si="76"/>
        <v xml:space="preserve"> </v>
      </c>
      <c r="AD64" s="31" t="str">
        <f t="shared" si="76"/>
        <v xml:space="preserve"> </v>
      </c>
      <c r="AE64" s="31" t="str">
        <f t="shared" si="76"/>
        <v xml:space="preserve"> </v>
      </c>
      <c r="AF64" s="31" t="str">
        <f t="shared" si="76"/>
        <v xml:space="preserve"> </v>
      </c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</row>
    <row r="65" spans="1:50" ht="25.5" customHeight="1">
      <c r="A65" s="55"/>
      <c r="B65" s="12"/>
      <c r="C65" s="52"/>
      <c r="D65" s="26"/>
      <c r="E65" s="53"/>
      <c r="F65" s="12"/>
      <c r="G65" s="51"/>
      <c r="H65" s="12"/>
      <c r="I65" s="12"/>
      <c r="J65" s="12"/>
      <c r="K65" s="12"/>
      <c r="L65" s="12"/>
      <c r="M65" s="54"/>
      <c r="N65" s="5" t="str">
        <v/>
      </c>
      <c r="O65" s="5"/>
      <c r="P65" s="5"/>
      <c r="Q65" s="5"/>
      <c r="R65" s="37">
        <f t="shared" si="1"/>
        <v>0</v>
      </c>
      <c r="S65" s="38">
        <f t="shared" si="2"/>
        <v>0</v>
      </c>
      <c r="T65" s="37">
        <f t="shared" si="3"/>
        <v>0</v>
      </c>
      <c r="U65" s="37">
        <f t="shared" si="4"/>
        <v>0</v>
      </c>
      <c r="V65" s="37">
        <f t="shared" si="5"/>
        <v>0</v>
      </c>
      <c r="W65" s="37">
        <f t="shared" si="6"/>
        <v>0</v>
      </c>
      <c r="X65" s="6"/>
      <c r="Y65" s="31">
        <f t="shared" si="7"/>
        <v>0</v>
      </c>
      <c r="Z65" s="31" t="str">
        <f t="shared" ref="Z65:AF65" si="77">IF(Q65=0," ",Q65)</f>
        <v xml:space="preserve"> </v>
      </c>
      <c r="AA65" s="31" t="str">
        <f t="shared" si="77"/>
        <v xml:space="preserve"> </v>
      </c>
      <c r="AB65" s="31" t="str">
        <f t="shared" si="77"/>
        <v xml:space="preserve"> </v>
      </c>
      <c r="AC65" s="31" t="str">
        <f t="shared" si="77"/>
        <v xml:space="preserve"> </v>
      </c>
      <c r="AD65" s="31" t="str">
        <f t="shared" si="77"/>
        <v xml:space="preserve"> </v>
      </c>
      <c r="AE65" s="31" t="str">
        <f t="shared" si="77"/>
        <v xml:space="preserve"> </v>
      </c>
      <c r="AF65" s="31" t="str">
        <f t="shared" si="77"/>
        <v xml:space="preserve"> </v>
      </c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</row>
    <row r="66" spans="1:50" ht="25.5" customHeight="1">
      <c r="A66" s="55"/>
      <c r="B66" s="12"/>
      <c r="C66" s="52"/>
      <c r="D66" s="26"/>
      <c r="E66" s="53"/>
      <c r="F66" s="12"/>
      <c r="G66" s="51"/>
      <c r="H66" s="12"/>
      <c r="I66" s="12"/>
      <c r="J66" s="12"/>
      <c r="K66" s="12"/>
      <c r="L66" s="12"/>
      <c r="M66" s="54"/>
      <c r="N66" s="5" t="str">
        <v/>
      </c>
      <c r="O66" s="5"/>
      <c r="P66" s="5"/>
      <c r="Q66" s="5"/>
      <c r="R66" s="37">
        <f t="shared" si="1"/>
        <v>0</v>
      </c>
      <c r="S66" s="38">
        <f t="shared" si="2"/>
        <v>0</v>
      </c>
      <c r="T66" s="37">
        <f t="shared" si="3"/>
        <v>0</v>
      </c>
      <c r="U66" s="37">
        <f t="shared" si="4"/>
        <v>0</v>
      </c>
      <c r="V66" s="37">
        <f t="shared" si="5"/>
        <v>0</v>
      </c>
      <c r="W66" s="37">
        <f t="shared" si="6"/>
        <v>0</v>
      </c>
      <c r="X66" s="6"/>
      <c r="Y66" s="31">
        <f t="shared" si="7"/>
        <v>0</v>
      </c>
      <c r="Z66" s="31" t="str">
        <f t="shared" ref="Z66:AF66" si="78">IF(Q66=0," ",Q66)</f>
        <v xml:space="preserve"> </v>
      </c>
      <c r="AA66" s="31" t="str">
        <f t="shared" si="78"/>
        <v xml:space="preserve"> </v>
      </c>
      <c r="AB66" s="31" t="str">
        <f t="shared" si="78"/>
        <v xml:space="preserve"> </v>
      </c>
      <c r="AC66" s="31" t="str">
        <f t="shared" si="78"/>
        <v xml:space="preserve"> </v>
      </c>
      <c r="AD66" s="31" t="str">
        <f t="shared" si="78"/>
        <v xml:space="preserve"> </v>
      </c>
      <c r="AE66" s="31" t="str">
        <f t="shared" si="78"/>
        <v xml:space="preserve"> </v>
      </c>
      <c r="AF66" s="31" t="str">
        <f t="shared" si="78"/>
        <v xml:space="preserve"> </v>
      </c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</row>
    <row r="67" spans="1:50" ht="25.5" customHeight="1">
      <c r="A67" s="55"/>
      <c r="B67" s="12"/>
      <c r="C67" s="52"/>
      <c r="D67" s="26"/>
      <c r="E67" s="53"/>
      <c r="F67" s="12"/>
      <c r="G67" s="51"/>
      <c r="H67" s="12"/>
      <c r="I67" s="12"/>
      <c r="J67" s="12"/>
      <c r="K67" s="12"/>
      <c r="L67" s="12"/>
      <c r="M67" s="54"/>
      <c r="N67" s="5" t="str">
        <v/>
      </c>
      <c r="O67" s="5"/>
      <c r="P67" s="5"/>
      <c r="Q67" s="5"/>
      <c r="R67" s="37">
        <f t="shared" si="1"/>
        <v>0</v>
      </c>
      <c r="S67" s="38">
        <f t="shared" si="2"/>
        <v>0</v>
      </c>
      <c r="T67" s="37">
        <f t="shared" si="3"/>
        <v>0</v>
      </c>
      <c r="U67" s="37">
        <f t="shared" si="4"/>
        <v>0</v>
      </c>
      <c r="V67" s="37">
        <f t="shared" si="5"/>
        <v>0</v>
      </c>
      <c r="W67" s="37">
        <f t="shared" si="6"/>
        <v>0</v>
      </c>
      <c r="X67" s="6"/>
      <c r="Y67" s="31">
        <f t="shared" si="7"/>
        <v>0</v>
      </c>
      <c r="Z67" s="31" t="str">
        <f t="shared" ref="Z67:AF67" si="79">IF(Q67=0," ",Q67)</f>
        <v xml:space="preserve"> </v>
      </c>
      <c r="AA67" s="31" t="str">
        <f t="shared" si="79"/>
        <v xml:space="preserve"> </v>
      </c>
      <c r="AB67" s="31" t="str">
        <f t="shared" si="79"/>
        <v xml:space="preserve"> </v>
      </c>
      <c r="AC67" s="31" t="str">
        <f t="shared" si="79"/>
        <v xml:space="preserve"> </v>
      </c>
      <c r="AD67" s="31" t="str">
        <f t="shared" si="79"/>
        <v xml:space="preserve"> </v>
      </c>
      <c r="AE67" s="31" t="str">
        <f t="shared" si="79"/>
        <v xml:space="preserve"> </v>
      </c>
      <c r="AF67" s="31" t="str">
        <f t="shared" si="79"/>
        <v xml:space="preserve"> </v>
      </c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</row>
    <row r="68" spans="1:50" ht="25.5" customHeight="1">
      <c r="A68" s="55"/>
      <c r="B68" s="12"/>
      <c r="C68" s="52"/>
      <c r="D68" s="26"/>
      <c r="E68" s="53"/>
      <c r="F68" s="12"/>
      <c r="G68" s="51"/>
      <c r="H68" s="12"/>
      <c r="I68" s="12"/>
      <c r="J68" s="12"/>
      <c r="K68" s="12"/>
      <c r="L68" s="12"/>
      <c r="M68" s="54"/>
      <c r="N68" s="5" t="str">
        <v/>
      </c>
      <c r="O68" s="5"/>
      <c r="P68" s="5"/>
      <c r="Q68" s="5"/>
      <c r="R68" s="37">
        <f t="shared" si="1"/>
        <v>0</v>
      </c>
      <c r="S68" s="38">
        <f t="shared" si="2"/>
        <v>0</v>
      </c>
      <c r="T68" s="37">
        <f t="shared" si="3"/>
        <v>0</v>
      </c>
      <c r="U68" s="37">
        <f t="shared" si="4"/>
        <v>0</v>
      </c>
      <c r="V68" s="37">
        <f t="shared" si="5"/>
        <v>0</v>
      </c>
      <c r="W68" s="37">
        <f t="shared" si="6"/>
        <v>0</v>
      </c>
      <c r="X68" s="6"/>
      <c r="Y68" s="31">
        <f t="shared" si="7"/>
        <v>0</v>
      </c>
      <c r="Z68" s="31" t="str">
        <f t="shared" ref="Z68:AF68" si="80">IF(Q68=0," ",Q68)</f>
        <v xml:space="preserve"> </v>
      </c>
      <c r="AA68" s="31" t="str">
        <f t="shared" si="80"/>
        <v xml:space="preserve"> </v>
      </c>
      <c r="AB68" s="31" t="str">
        <f t="shared" si="80"/>
        <v xml:space="preserve"> </v>
      </c>
      <c r="AC68" s="31" t="str">
        <f t="shared" si="80"/>
        <v xml:space="preserve"> </v>
      </c>
      <c r="AD68" s="31" t="str">
        <f t="shared" si="80"/>
        <v xml:space="preserve"> </v>
      </c>
      <c r="AE68" s="31" t="str">
        <f t="shared" si="80"/>
        <v xml:space="preserve"> </v>
      </c>
      <c r="AF68" s="31" t="str">
        <f t="shared" si="80"/>
        <v xml:space="preserve"> </v>
      </c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</row>
    <row r="69" spans="1:50" ht="25.5" customHeight="1">
      <c r="A69" s="55"/>
      <c r="B69" s="12"/>
      <c r="C69" s="52"/>
      <c r="D69" s="26"/>
      <c r="E69" s="53"/>
      <c r="F69" s="12"/>
      <c r="G69" s="51"/>
      <c r="H69" s="12"/>
      <c r="I69" s="12"/>
      <c r="J69" s="12"/>
      <c r="K69" s="12"/>
      <c r="L69" s="12"/>
      <c r="M69" s="54"/>
      <c r="N69" s="5" t="str">
        <v/>
      </c>
      <c r="O69" s="5"/>
      <c r="P69" s="5"/>
      <c r="Q69" s="5"/>
      <c r="R69" s="37">
        <f t="shared" si="1"/>
        <v>0</v>
      </c>
      <c r="S69" s="38">
        <f t="shared" si="2"/>
        <v>0</v>
      </c>
      <c r="T69" s="37">
        <f t="shared" si="3"/>
        <v>0</v>
      </c>
      <c r="U69" s="37">
        <f t="shared" si="4"/>
        <v>0</v>
      </c>
      <c r="V69" s="37">
        <f t="shared" si="5"/>
        <v>0</v>
      </c>
      <c r="W69" s="37">
        <f t="shared" si="6"/>
        <v>0</v>
      </c>
      <c r="X69" s="6"/>
      <c r="Y69" s="31">
        <f t="shared" si="7"/>
        <v>0</v>
      </c>
      <c r="Z69" s="31" t="str">
        <f t="shared" ref="Z69:AF69" si="81">IF(Q69=0," ",Q69)</f>
        <v xml:space="preserve"> </v>
      </c>
      <c r="AA69" s="31" t="str">
        <f t="shared" si="81"/>
        <v xml:space="preserve"> </v>
      </c>
      <c r="AB69" s="31" t="str">
        <f t="shared" si="81"/>
        <v xml:space="preserve"> </v>
      </c>
      <c r="AC69" s="31" t="str">
        <f t="shared" si="81"/>
        <v xml:space="preserve"> </v>
      </c>
      <c r="AD69" s="31" t="str">
        <f t="shared" si="81"/>
        <v xml:space="preserve"> </v>
      </c>
      <c r="AE69" s="31" t="str">
        <f t="shared" si="81"/>
        <v xml:space="preserve"> </v>
      </c>
      <c r="AF69" s="31" t="str">
        <f t="shared" si="81"/>
        <v xml:space="preserve"> </v>
      </c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</row>
    <row r="70" spans="1:50" ht="25.5" customHeight="1">
      <c r="A70" s="51"/>
      <c r="B70" s="12"/>
      <c r="C70" s="52"/>
      <c r="D70" s="26"/>
      <c r="E70" s="53"/>
      <c r="F70" s="12"/>
      <c r="G70" s="51"/>
      <c r="H70" s="12"/>
      <c r="I70" s="12"/>
      <c r="J70" s="12"/>
      <c r="K70" s="12"/>
      <c r="L70" s="12"/>
      <c r="M70" s="54"/>
      <c r="N70" s="5" t="str">
        <v/>
      </c>
      <c r="O70" s="5"/>
      <c r="P70" s="5"/>
      <c r="Q70" s="5"/>
      <c r="R70" s="37">
        <f t="shared" si="1"/>
        <v>0</v>
      </c>
      <c r="S70" s="38">
        <f t="shared" si="2"/>
        <v>0</v>
      </c>
      <c r="T70" s="37">
        <f t="shared" si="3"/>
        <v>0</v>
      </c>
      <c r="U70" s="37">
        <f t="shared" si="4"/>
        <v>0</v>
      </c>
      <c r="V70" s="37">
        <f t="shared" si="5"/>
        <v>0</v>
      </c>
      <c r="W70" s="37">
        <f t="shared" si="6"/>
        <v>0</v>
      </c>
      <c r="X70" s="6"/>
      <c r="Y70" s="31">
        <f t="shared" si="7"/>
        <v>0</v>
      </c>
      <c r="Z70" s="31" t="str">
        <f t="shared" ref="Z70:AF70" si="82">IF(Q70=0," ",Q70)</f>
        <v xml:space="preserve"> </v>
      </c>
      <c r="AA70" s="31" t="str">
        <f t="shared" si="82"/>
        <v xml:space="preserve"> </v>
      </c>
      <c r="AB70" s="31" t="str">
        <f t="shared" si="82"/>
        <v xml:space="preserve"> </v>
      </c>
      <c r="AC70" s="31" t="str">
        <f t="shared" si="82"/>
        <v xml:space="preserve"> </v>
      </c>
      <c r="AD70" s="31" t="str">
        <f t="shared" si="82"/>
        <v xml:space="preserve"> </v>
      </c>
      <c r="AE70" s="31" t="str">
        <f t="shared" si="82"/>
        <v xml:space="preserve"> </v>
      </c>
      <c r="AF70" s="31" t="str">
        <f t="shared" si="82"/>
        <v xml:space="preserve"> </v>
      </c>
      <c r="AG70" s="6"/>
      <c r="AH70" s="6"/>
      <c r="AI70" s="298"/>
      <c r="AJ70" s="289"/>
      <c r="AK70" s="289"/>
      <c r="AL70" s="289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</row>
    <row r="71" spans="1:50" ht="13.5" customHeight="1">
      <c r="A71" s="56"/>
      <c r="B71" s="56"/>
      <c r="C71" s="56"/>
      <c r="D71" s="56"/>
      <c r="E71" s="56"/>
      <c r="F71" s="56"/>
      <c r="G71" s="56"/>
      <c r="H71" s="56"/>
      <c r="I71" s="12"/>
      <c r="J71" s="12"/>
      <c r="K71" s="12"/>
      <c r="L71" s="12"/>
      <c r="M71" s="54"/>
      <c r="N71" s="5" t="str">
        <v/>
      </c>
      <c r="O71" s="5"/>
      <c r="P71" s="5"/>
      <c r="Q71" s="5"/>
      <c r="R71" s="39"/>
      <c r="S71" s="39"/>
      <c r="T71" s="39"/>
      <c r="U71" s="39"/>
      <c r="V71" s="39"/>
      <c r="W71" s="39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23"/>
      <c r="AJ71" s="23"/>
      <c r="AK71" s="23"/>
      <c r="AL71" s="23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</row>
    <row r="72" spans="1:50" ht="13.5" customHeight="1">
      <c r="A72" s="56"/>
      <c r="B72" s="56"/>
      <c r="C72" s="56"/>
      <c r="D72" s="56"/>
      <c r="E72" s="56"/>
      <c r="F72" s="56"/>
      <c r="G72" s="56"/>
      <c r="H72" s="56"/>
      <c r="I72" s="12"/>
      <c r="J72" s="12"/>
      <c r="K72" s="12"/>
      <c r="L72" s="12"/>
      <c r="M72" s="54"/>
      <c r="N72" s="5" t="str">
        <v/>
      </c>
      <c r="O72" s="45"/>
      <c r="P72" s="45"/>
      <c r="Q72" s="5"/>
      <c r="R72" s="39"/>
      <c r="S72" s="39"/>
      <c r="T72" s="39"/>
      <c r="U72" s="39"/>
      <c r="V72" s="39"/>
      <c r="W72" s="39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23"/>
      <c r="AJ72" s="23"/>
      <c r="AK72" s="23"/>
      <c r="AL72" s="23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</row>
    <row r="73" spans="1:50" ht="12.75" customHeight="1">
      <c r="A73" s="12"/>
      <c r="B73" s="12"/>
      <c r="C73" s="12"/>
      <c r="D73" s="51"/>
      <c r="E73" s="51"/>
      <c r="F73" s="51"/>
      <c r="G73" s="51"/>
      <c r="H73" s="51"/>
      <c r="I73" s="12"/>
      <c r="J73" s="12"/>
      <c r="K73" s="12"/>
      <c r="L73" s="12"/>
      <c r="M73" s="54"/>
      <c r="N73" s="5" t="str">
        <v/>
      </c>
      <c r="O73" s="45"/>
      <c r="P73" s="45"/>
      <c r="Q73" s="5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</row>
    <row r="74" spans="1:50" ht="12.75" customHeight="1">
      <c r="A74" s="12"/>
      <c r="B74" s="12"/>
      <c r="C74" s="12"/>
      <c r="D74" s="51"/>
      <c r="E74" s="51"/>
      <c r="F74" s="51"/>
      <c r="G74" s="51"/>
      <c r="H74" s="51"/>
      <c r="I74" s="12"/>
      <c r="J74" s="12"/>
      <c r="K74" s="12"/>
      <c r="L74" s="12"/>
      <c r="M74" s="54"/>
      <c r="N74" s="5" t="str">
        <v/>
      </c>
      <c r="O74" s="45"/>
      <c r="P74" s="45"/>
      <c r="Q74" s="5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</row>
    <row r="75" spans="1:50" ht="12.75" customHeight="1">
      <c r="A75" s="12"/>
      <c r="B75" s="12"/>
      <c r="C75" s="12"/>
      <c r="D75" s="51"/>
      <c r="E75" s="51"/>
      <c r="F75" s="51"/>
      <c r="G75" s="51"/>
      <c r="H75" s="51"/>
      <c r="I75" s="12"/>
      <c r="J75" s="12"/>
      <c r="K75" s="12"/>
      <c r="L75" s="12"/>
      <c r="M75" s="54"/>
      <c r="N75" s="5" t="str">
        <v/>
      </c>
      <c r="O75" s="45"/>
      <c r="P75" s="45"/>
      <c r="Q75" s="5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</row>
    <row r="76" spans="1:50" ht="12.75" customHeight="1">
      <c r="A76" s="12"/>
      <c r="B76" s="12"/>
      <c r="C76" s="12"/>
      <c r="D76" s="51"/>
      <c r="E76" s="51"/>
      <c r="F76" s="51"/>
      <c r="G76" s="51"/>
      <c r="H76" s="51"/>
      <c r="I76" s="12"/>
      <c r="J76" s="12"/>
      <c r="K76" s="12"/>
      <c r="L76" s="12"/>
      <c r="M76" s="54"/>
      <c r="N76" s="5" t="str">
        <v/>
      </c>
      <c r="O76" s="45"/>
      <c r="P76" s="45"/>
      <c r="Q76" s="5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</row>
    <row r="77" spans="1:50" ht="12.75" customHeight="1">
      <c r="A77" s="12"/>
      <c r="B77" s="12"/>
      <c r="C77" s="12"/>
      <c r="D77" s="51"/>
      <c r="E77" s="51"/>
      <c r="F77" s="51"/>
      <c r="G77" s="51"/>
      <c r="H77" s="51"/>
      <c r="I77" s="12"/>
      <c r="J77" s="12"/>
      <c r="K77" s="12"/>
      <c r="L77" s="12"/>
      <c r="M77" s="54"/>
      <c r="N77" s="5" t="str">
        <v/>
      </c>
      <c r="O77" s="45"/>
      <c r="P77" s="45"/>
      <c r="Q77" s="5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</row>
    <row r="78" spans="1:50" ht="12.75" customHeight="1">
      <c r="A78" s="12"/>
      <c r="B78" s="12"/>
      <c r="C78" s="12"/>
      <c r="D78" s="51"/>
      <c r="E78" s="51"/>
      <c r="F78" s="51"/>
      <c r="G78" s="51"/>
      <c r="H78" s="51"/>
      <c r="I78" s="12"/>
      <c r="J78" s="12"/>
      <c r="K78" s="12"/>
      <c r="L78" s="12"/>
      <c r="M78" s="54"/>
      <c r="N78" s="5" t="str">
        <v/>
      </c>
      <c r="O78" s="45"/>
      <c r="P78" s="45"/>
      <c r="Q78" s="5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</row>
    <row r="79" spans="1:50" ht="12.75" customHeight="1">
      <c r="A79" s="12"/>
      <c r="B79" s="12"/>
      <c r="C79" s="12"/>
      <c r="D79" s="51"/>
      <c r="E79" s="51"/>
      <c r="F79" s="51"/>
      <c r="G79" s="51"/>
      <c r="H79" s="51"/>
      <c r="I79" s="12"/>
      <c r="J79" s="12"/>
      <c r="K79" s="12"/>
      <c r="L79" s="12"/>
      <c r="M79" s="54"/>
      <c r="N79" s="5" t="str">
        <v/>
      </c>
      <c r="O79" s="45"/>
      <c r="P79" s="45"/>
      <c r="Q79" s="5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</row>
    <row r="80" spans="1:50" ht="12.75" customHeight="1">
      <c r="A80" s="51"/>
      <c r="B80" s="51"/>
      <c r="C80" s="51"/>
      <c r="D80" s="51"/>
      <c r="E80" s="51"/>
      <c r="F80" s="51"/>
      <c r="G80" s="51"/>
      <c r="H80" s="51"/>
      <c r="I80" s="12"/>
      <c r="J80" s="12"/>
      <c r="K80" s="12"/>
      <c r="L80" s="12"/>
      <c r="M80" s="54"/>
      <c r="N80" s="5" t="str">
        <v/>
      </c>
      <c r="O80" s="45"/>
      <c r="P80" s="45"/>
      <c r="Q80" s="5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</row>
    <row r="81" spans="1:50" ht="12.75" customHeight="1">
      <c r="A81" s="51"/>
      <c r="B81" s="51"/>
      <c r="C81" s="51"/>
      <c r="D81" s="51"/>
      <c r="E81" s="51"/>
      <c r="F81" s="51"/>
      <c r="G81" s="51"/>
      <c r="H81" s="51"/>
      <c r="I81" s="12"/>
      <c r="J81" s="12"/>
      <c r="K81" s="12"/>
      <c r="L81" s="12"/>
      <c r="M81" s="54"/>
      <c r="N81" s="5" t="str">
        <v/>
      </c>
      <c r="O81" s="45"/>
      <c r="P81" s="45"/>
      <c r="Q81" s="5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</row>
    <row r="82" spans="1:50" ht="12.75" customHeight="1">
      <c r="A82" s="51"/>
      <c r="B82" s="51"/>
      <c r="C82" s="51"/>
      <c r="D82" s="51"/>
      <c r="E82" s="51"/>
      <c r="F82" s="51"/>
      <c r="G82" s="51"/>
      <c r="H82" s="51"/>
      <c r="I82" s="12"/>
      <c r="J82" s="12"/>
      <c r="K82" s="12"/>
      <c r="L82" s="12"/>
      <c r="M82" s="54"/>
      <c r="N82" s="5" t="str">
        <v/>
      </c>
      <c r="O82" s="45"/>
      <c r="P82" s="45"/>
      <c r="Q82" s="5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</row>
    <row r="83" spans="1:50" ht="12.75" customHeight="1">
      <c r="A83" s="51"/>
      <c r="B83" s="51"/>
      <c r="C83" s="51"/>
      <c r="D83" s="51"/>
      <c r="E83" s="51"/>
      <c r="F83" s="51"/>
      <c r="G83" s="51"/>
      <c r="H83" s="51"/>
      <c r="I83" s="12"/>
      <c r="J83" s="12"/>
      <c r="K83" s="12"/>
      <c r="L83" s="12"/>
      <c r="M83" s="54"/>
      <c r="N83" s="5" t="str">
        <v/>
      </c>
      <c r="O83" s="45"/>
      <c r="P83" s="45"/>
      <c r="Q83" s="5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</row>
    <row r="84" spans="1:50" ht="12.75" customHeight="1">
      <c r="A84" s="51"/>
      <c r="B84" s="51"/>
      <c r="C84" s="51"/>
      <c r="D84" s="51"/>
      <c r="E84" s="51"/>
      <c r="F84" s="51"/>
      <c r="G84" s="51"/>
      <c r="H84" s="51"/>
      <c r="I84" s="12"/>
      <c r="J84" s="12"/>
      <c r="K84" s="12"/>
      <c r="L84" s="12"/>
      <c r="M84" s="54"/>
      <c r="N84" s="5" t="str">
        <v/>
      </c>
      <c r="O84" s="45"/>
      <c r="P84" s="45"/>
      <c r="Q84" s="5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</row>
    <row r="85" spans="1:50" ht="12.75" customHeight="1">
      <c r="A85" s="45"/>
      <c r="B85" s="45"/>
      <c r="C85" s="45"/>
      <c r="D85" s="45"/>
      <c r="E85" s="45"/>
      <c r="F85" s="45"/>
      <c r="G85" s="45"/>
      <c r="H85" s="45"/>
      <c r="I85" s="5"/>
      <c r="J85" s="5"/>
      <c r="K85" s="5"/>
      <c r="L85" s="5"/>
      <c r="M85" s="57"/>
      <c r="N85" s="5" t="str">
        <v/>
      </c>
      <c r="O85" s="45"/>
      <c r="P85" s="45"/>
      <c r="Q85" s="45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</row>
    <row r="86" spans="1:50" ht="12.75" customHeight="1">
      <c r="A86" s="45"/>
      <c r="B86" s="45"/>
      <c r="C86" s="45"/>
      <c r="D86" s="45"/>
      <c r="E86" s="45"/>
      <c r="F86" s="45"/>
      <c r="G86" s="45"/>
      <c r="H86" s="45"/>
      <c r="I86" s="5"/>
      <c r="J86" s="5"/>
      <c r="K86" s="5"/>
      <c r="L86" s="5"/>
      <c r="M86" s="57"/>
      <c r="N86" s="5" t="str">
        <v/>
      </c>
      <c r="O86" s="45"/>
      <c r="P86" s="45"/>
      <c r="Q86" s="45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</row>
    <row r="87" spans="1:50" ht="12.75" customHeight="1">
      <c r="A87" s="58"/>
      <c r="B87" s="58"/>
      <c r="C87" s="58"/>
      <c r="D87" s="58"/>
      <c r="E87" s="58"/>
      <c r="F87" s="58"/>
      <c r="G87" s="58"/>
      <c r="H87" s="58"/>
      <c r="I87" s="6"/>
      <c r="J87" s="298"/>
      <c r="K87" s="288"/>
      <c r="L87" s="290"/>
      <c r="M87" s="60"/>
      <c r="N87" s="59" t="str">
        <v/>
      </c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</row>
    <row r="88" spans="1:50" ht="12.75" customHeight="1">
      <c r="A88" s="58"/>
      <c r="B88" s="58"/>
      <c r="C88" s="58"/>
      <c r="D88" s="58"/>
      <c r="E88" s="58"/>
      <c r="F88" s="58"/>
      <c r="G88" s="58"/>
      <c r="H88" s="58"/>
      <c r="I88" s="6"/>
      <c r="J88" s="289"/>
      <c r="K88" s="289"/>
      <c r="L88" s="289"/>
      <c r="M88" s="60"/>
      <c r="N88" s="59" t="str">
        <v/>
      </c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</row>
    <row r="89" spans="1:50" ht="12.75" customHeight="1">
      <c r="A89" s="58"/>
      <c r="B89" s="58"/>
      <c r="C89" s="58"/>
      <c r="D89" s="58"/>
      <c r="E89" s="58"/>
      <c r="F89" s="58"/>
      <c r="G89" s="58"/>
      <c r="H89" s="58"/>
      <c r="I89" s="58"/>
      <c r="J89" s="6"/>
      <c r="K89" s="6"/>
      <c r="L89" s="6"/>
      <c r="M89" s="61"/>
      <c r="N89" s="6" t="str">
        <v/>
      </c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</row>
    <row r="90" spans="1:50" ht="12.75" customHeight="1">
      <c r="A90" s="58"/>
      <c r="B90" s="58"/>
      <c r="C90" s="58"/>
      <c r="D90" s="58"/>
      <c r="E90" s="58"/>
      <c r="F90" s="58"/>
      <c r="G90" s="58"/>
      <c r="H90" s="58"/>
      <c r="I90" s="58"/>
      <c r="J90" s="6"/>
      <c r="K90" s="6"/>
      <c r="L90" s="6"/>
      <c r="M90" s="61"/>
      <c r="N90" s="6" t="str">
        <v/>
      </c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</row>
    <row r="91" spans="1:50" ht="12.75" customHeight="1">
      <c r="A91" s="58"/>
      <c r="B91" s="58"/>
      <c r="C91" s="58"/>
      <c r="D91" s="58"/>
      <c r="E91" s="58"/>
      <c r="F91" s="58"/>
      <c r="G91" s="58"/>
      <c r="H91" s="58"/>
      <c r="I91" s="58"/>
      <c r="J91" s="6"/>
      <c r="K91" s="6"/>
      <c r="L91" s="6"/>
      <c r="M91" s="61"/>
      <c r="N91" s="6" t="str">
        <v/>
      </c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</row>
    <row r="92" spans="1:50" ht="12.75" customHeight="1">
      <c r="A92" s="58"/>
      <c r="B92" s="58"/>
      <c r="C92" s="58"/>
      <c r="D92" s="58"/>
      <c r="E92" s="58"/>
      <c r="F92" s="58"/>
      <c r="G92" s="58"/>
      <c r="H92" s="58"/>
      <c r="I92" s="58"/>
      <c r="J92" s="6"/>
      <c r="K92" s="6"/>
      <c r="L92" s="6"/>
      <c r="M92" s="61"/>
      <c r="N92" s="6" t="str">
        <v/>
      </c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</row>
    <row r="93" spans="1:50" ht="12.75" customHeight="1">
      <c r="A93" s="58"/>
      <c r="B93" s="58"/>
      <c r="C93" s="58"/>
      <c r="D93" s="58"/>
      <c r="E93" s="58"/>
      <c r="F93" s="58"/>
      <c r="G93" s="58"/>
      <c r="H93" s="58"/>
      <c r="I93" s="58"/>
      <c r="J93" s="6"/>
      <c r="K93" s="6"/>
      <c r="L93" s="6"/>
      <c r="M93" s="61"/>
      <c r="N93" s="6" t="str">
        <v/>
      </c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</row>
    <row r="94" spans="1:50" ht="12.75" customHeight="1">
      <c r="A94" s="58"/>
      <c r="B94" s="58"/>
      <c r="C94" s="58"/>
      <c r="D94" s="58"/>
      <c r="E94" s="58"/>
      <c r="F94" s="58"/>
      <c r="G94" s="58"/>
      <c r="H94" s="58"/>
      <c r="I94" s="58"/>
      <c r="J94" s="6"/>
      <c r="K94" s="6"/>
      <c r="L94" s="6"/>
      <c r="M94" s="61"/>
      <c r="N94" s="6" t="str">
        <v/>
      </c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</row>
    <row r="95" spans="1:50" ht="12.75" customHeight="1">
      <c r="A95" s="58"/>
      <c r="B95" s="58"/>
      <c r="C95" s="58"/>
      <c r="D95" s="58"/>
      <c r="E95" s="58"/>
      <c r="F95" s="58"/>
      <c r="G95" s="58"/>
      <c r="H95" s="58"/>
      <c r="I95" s="58"/>
      <c r="J95" s="6"/>
      <c r="K95" s="6"/>
      <c r="L95" s="6"/>
      <c r="M95" s="61"/>
      <c r="N95" s="6" t="str">
        <v/>
      </c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</row>
    <row r="96" spans="1:50" ht="12.75" customHeight="1">
      <c r="A96" s="58"/>
      <c r="B96" s="58"/>
      <c r="C96" s="58"/>
      <c r="D96" s="58"/>
      <c r="E96" s="58"/>
      <c r="F96" s="58"/>
      <c r="G96" s="58"/>
      <c r="H96" s="58"/>
      <c r="I96" s="58"/>
      <c r="J96" s="6"/>
      <c r="K96" s="6"/>
      <c r="L96" s="6"/>
      <c r="M96" s="61"/>
      <c r="N96" s="6" t="str">
        <v/>
      </c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</row>
    <row r="97" spans="1:50" ht="12.75" customHeight="1">
      <c r="A97" s="58"/>
      <c r="B97" s="58"/>
      <c r="C97" s="58"/>
      <c r="D97" s="58"/>
      <c r="E97" s="58"/>
      <c r="F97" s="58"/>
      <c r="G97" s="58"/>
      <c r="H97" s="58"/>
      <c r="I97" s="58"/>
      <c r="J97" s="6"/>
      <c r="K97" s="6"/>
      <c r="L97" s="6"/>
      <c r="M97" s="61"/>
      <c r="N97" s="6" t="str">
        <v/>
      </c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</row>
    <row r="98" spans="1:50" ht="12.75" customHeight="1">
      <c r="A98" s="58"/>
      <c r="B98" s="58"/>
      <c r="C98" s="58"/>
      <c r="D98" s="58"/>
      <c r="E98" s="58"/>
      <c r="F98" s="58"/>
      <c r="G98" s="58"/>
      <c r="H98" s="58"/>
      <c r="I98" s="58"/>
      <c r="J98" s="6"/>
      <c r="K98" s="6"/>
      <c r="L98" s="6"/>
      <c r="M98" s="61"/>
      <c r="N98" s="6" t="str">
        <v/>
      </c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</row>
    <row r="99" spans="1:50" ht="12.75" customHeight="1">
      <c r="A99" s="58"/>
      <c r="B99" s="58"/>
      <c r="C99" s="58"/>
      <c r="D99" s="58"/>
      <c r="E99" s="58"/>
      <c r="F99" s="58"/>
      <c r="G99" s="58"/>
      <c r="H99" s="58"/>
      <c r="I99" s="58"/>
      <c r="J99" s="6"/>
      <c r="K99" s="6"/>
      <c r="L99" s="6"/>
      <c r="M99" s="61"/>
      <c r="N99" s="6" t="str">
        <v/>
      </c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</row>
    <row r="100" spans="1:50" ht="12.75" customHeight="1">
      <c r="A100" s="58"/>
      <c r="B100" s="58"/>
      <c r="C100" s="58"/>
      <c r="D100" s="58"/>
      <c r="E100" s="58"/>
      <c r="F100" s="58"/>
      <c r="G100" s="58"/>
      <c r="H100" s="58"/>
      <c r="I100" s="58"/>
      <c r="J100" s="6"/>
      <c r="K100" s="6"/>
      <c r="L100" s="6"/>
      <c r="M100" s="61"/>
      <c r="N100" s="6" t="str">
        <v/>
      </c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</row>
    <row r="101" spans="1:50" ht="12.75" customHeight="1">
      <c r="A101" s="58"/>
      <c r="B101" s="58"/>
      <c r="C101" s="58"/>
      <c r="D101" s="58"/>
      <c r="E101" s="58"/>
      <c r="F101" s="58"/>
      <c r="G101" s="58"/>
      <c r="H101" s="58"/>
      <c r="I101" s="58"/>
      <c r="J101" s="6"/>
      <c r="K101" s="6"/>
      <c r="L101" s="6"/>
      <c r="M101" s="61"/>
      <c r="N101" s="6" t="str">
        <v/>
      </c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</row>
    <row r="102" spans="1:50" ht="12.75" customHeight="1">
      <c r="A102" s="58"/>
      <c r="B102" s="58"/>
      <c r="C102" s="58"/>
      <c r="D102" s="58"/>
      <c r="E102" s="58"/>
      <c r="F102" s="58"/>
      <c r="G102" s="58"/>
      <c r="H102" s="58"/>
      <c r="I102" s="58"/>
      <c r="J102" s="6"/>
      <c r="K102" s="6"/>
      <c r="L102" s="6"/>
      <c r="M102" s="61"/>
      <c r="N102" s="6" t="str">
        <v/>
      </c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</row>
    <row r="103" spans="1:50" ht="12.75" customHeight="1">
      <c r="A103" s="58"/>
      <c r="B103" s="58"/>
      <c r="C103" s="58"/>
      <c r="D103" s="58"/>
      <c r="E103" s="58"/>
      <c r="F103" s="58"/>
      <c r="G103" s="58"/>
      <c r="H103" s="58"/>
      <c r="I103" s="58"/>
      <c r="J103" s="6"/>
      <c r="K103" s="6"/>
      <c r="L103" s="6"/>
      <c r="M103" s="61"/>
      <c r="N103" s="6" t="str">
        <v/>
      </c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</row>
    <row r="104" spans="1:50" ht="12.75" customHeight="1">
      <c r="A104" s="58"/>
      <c r="B104" s="58"/>
      <c r="C104" s="58"/>
      <c r="D104" s="58"/>
      <c r="E104" s="58"/>
      <c r="F104" s="58"/>
      <c r="G104" s="58"/>
      <c r="H104" s="58"/>
      <c r="I104" s="58"/>
      <c r="J104" s="6"/>
      <c r="K104" s="6"/>
      <c r="L104" s="6"/>
      <c r="M104" s="61"/>
      <c r="N104" s="6" t="str">
        <v/>
      </c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</row>
    <row r="105" spans="1:50" ht="12.75" customHeight="1">
      <c r="A105" s="58"/>
      <c r="B105" s="58"/>
      <c r="C105" s="58"/>
      <c r="D105" s="58"/>
      <c r="E105" s="58"/>
      <c r="F105" s="58"/>
      <c r="G105" s="58"/>
      <c r="H105" s="58"/>
      <c r="I105" s="58"/>
      <c r="J105" s="6"/>
      <c r="K105" s="6"/>
      <c r="L105" s="6"/>
      <c r="M105" s="61"/>
      <c r="N105" s="6" t="str">
        <v/>
      </c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</row>
    <row r="106" spans="1:50" ht="12.75" customHeight="1">
      <c r="A106" s="58"/>
      <c r="B106" s="58"/>
      <c r="C106" s="58"/>
      <c r="D106" s="58"/>
      <c r="E106" s="58"/>
      <c r="F106" s="58"/>
      <c r="G106" s="58"/>
      <c r="H106" s="58"/>
      <c r="I106" s="58"/>
      <c r="J106" s="6"/>
      <c r="K106" s="6"/>
      <c r="L106" s="6"/>
      <c r="M106" s="61"/>
      <c r="N106" s="6" t="str">
        <v/>
      </c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</row>
    <row r="107" spans="1:50" ht="12.75" customHeight="1">
      <c r="A107" s="58"/>
      <c r="B107" s="58"/>
      <c r="C107" s="58"/>
      <c r="D107" s="58"/>
      <c r="E107" s="58"/>
      <c r="F107" s="58"/>
      <c r="G107" s="58"/>
      <c r="H107" s="58"/>
      <c r="I107" s="58"/>
      <c r="J107" s="6"/>
      <c r="K107" s="6"/>
      <c r="L107" s="6"/>
      <c r="M107" s="61"/>
      <c r="N107" s="6" t="str">
        <v/>
      </c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</row>
    <row r="108" spans="1:50" ht="12.75" customHeight="1">
      <c r="A108" s="58"/>
      <c r="B108" s="58"/>
      <c r="C108" s="58"/>
      <c r="D108" s="58"/>
      <c r="E108" s="58"/>
      <c r="F108" s="58"/>
      <c r="G108" s="58"/>
      <c r="H108" s="58"/>
      <c r="I108" s="58"/>
      <c r="J108" s="6"/>
      <c r="K108" s="6"/>
      <c r="L108" s="6"/>
      <c r="M108" s="61"/>
      <c r="N108" s="6" t="str">
        <v/>
      </c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</row>
    <row r="109" spans="1:50" ht="12.75" customHeight="1">
      <c r="A109" s="58"/>
      <c r="B109" s="58"/>
      <c r="C109" s="58"/>
      <c r="D109" s="58"/>
      <c r="E109" s="58"/>
      <c r="F109" s="58"/>
      <c r="G109" s="58"/>
      <c r="H109" s="58"/>
      <c r="I109" s="58"/>
      <c r="J109" s="6"/>
      <c r="K109" s="6"/>
      <c r="L109" s="6"/>
      <c r="M109" s="61"/>
      <c r="N109" s="6" t="str">
        <v/>
      </c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</row>
    <row r="110" spans="1:50" ht="12.75" customHeight="1">
      <c r="A110" s="58"/>
      <c r="B110" s="58"/>
      <c r="C110" s="58"/>
      <c r="D110" s="58"/>
      <c r="E110" s="58"/>
      <c r="F110" s="58"/>
      <c r="G110" s="58"/>
      <c r="H110" s="58"/>
      <c r="I110" s="58"/>
      <c r="J110" s="6"/>
      <c r="K110" s="6"/>
      <c r="L110" s="6"/>
      <c r="M110" s="61"/>
      <c r="N110" s="6" t="str">
        <v/>
      </c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</row>
    <row r="111" spans="1:50" ht="12.75" customHeight="1">
      <c r="A111" s="58"/>
      <c r="B111" s="58"/>
      <c r="C111" s="58"/>
      <c r="D111" s="58"/>
      <c r="E111" s="58"/>
      <c r="F111" s="58"/>
      <c r="G111" s="58"/>
      <c r="H111" s="58"/>
      <c r="I111" s="58"/>
      <c r="J111" s="6"/>
      <c r="K111" s="6"/>
      <c r="L111" s="6"/>
      <c r="M111" s="61"/>
      <c r="N111" s="6" t="str">
        <v/>
      </c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</row>
    <row r="112" spans="1:50" ht="12.75" customHeight="1">
      <c r="A112" s="58"/>
      <c r="B112" s="58"/>
      <c r="C112" s="58"/>
      <c r="D112" s="58"/>
      <c r="E112" s="58"/>
      <c r="F112" s="58"/>
      <c r="G112" s="58"/>
      <c r="H112" s="58"/>
      <c r="I112" s="58"/>
      <c r="J112" s="6"/>
      <c r="K112" s="6"/>
      <c r="L112" s="6"/>
      <c r="M112" s="61"/>
      <c r="N112" s="6" t="str">
        <v/>
      </c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</row>
    <row r="113" spans="1:50" ht="12.75" customHeight="1">
      <c r="A113" s="58"/>
      <c r="B113" s="58"/>
      <c r="C113" s="58"/>
      <c r="D113" s="58"/>
      <c r="E113" s="58"/>
      <c r="F113" s="58"/>
      <c r="G113" s="58"/>
      <c r="H113" s="58"/>
      <c r="I113" s="58"/>
      <c r="J113" s="6"/>
      <c r="K113" s="6"/>
      <c r="L113" s="6"/>
      <c r="M113" s="61"/>
      <c r="N113" s="6" t="str">
        <v/>
      </c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</row>
    <row r="114" spans="1:50" ht="12.75" customHeight="1">
      <c r="A114" s="58"/>
      <c r="B114" s="58"/>
      <c r="C114" s="58"/>
      <c r="D114" s="58"/>
      <c r="E114" s="58"/>
      <c r="F114" s="58"/>
      <c r="G114" s="58"/>
      <c r="H114" s="58"/>
      <c r="I114" s="58"/>
      <c r="J114" s="6"/>
      <c r="K114" s="6"/>
      <c r="L114" s="6"/>
      <c r="M114" s="61"/>
      <c r="N114" s="6" t="str">
        <v/>
      </c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</row>
    <row r="115" spans="1:50" ht="21" customHeight="1">
      <c r="A115" s="58"/>
      <c r="B115" s="58"/>
      <c r="C115" s="58"/>
      <c r="D115" s="58"/>
      <c r="E115" s="58"/>
      <c r="F115" s="58"/>
      <c r="G115" s="58"/>
      <c r="H115" s="58"/>
      <c r="I115" s="58"/>
      <c r="J115" s="6"/>
      <c r="K115" s="6"/>
      <c r="L115" s="6"/>
      <c r="M115" s="61"/>
      <c r="N115" s="6" t="str">
        <v/>
      </c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</row>
    <row r="116" spans="1:50" ht="12" customHeight="1">
      <c r="A116" s="58"/>
      <c r="B116" s="58"/>
      <c r="C116" s="58"/>
      <c r="D116" s="58"/>
      <c r="E116" s="58"/>
      <c r="F116" s="58"/>
      <c r="G116" s="58"/>
      <c r="H116" s="58"/>
      <c r="I116" s="58"/>
      <c r="J116" s="6"/>
      <c r="K116" s="6"/>
      <c r="L116" s="6"/>
      <c r="M116" s="61"/>
      <c r="N116" s="6" t="str">
        <v/>
      </c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</row>
    <row r="117" spans="1:50" ht="12" customHeight="1">
      <c r="A117" s="58"/>
      <c r="B117" s="58"/>
      <c r="C117" s="58"/>
      <c r="D117" s="58"/>
      <c r="E117" s="58"/>
      <c r="F117" s="58"/>
      <c r="G117" s="58"/>
      <c r="H117" s="58"/>
      <c r="I117" s="58"/>
      <c r="J117" s="6"/>
      <c r="K117" s="6"/>
      <c r="L117" s="6"/>
      <c r="M117" s="61"/>
      <c r="N117" s="6" t="str">
        <v/>
      </c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</row>
    <row r="118" spans="1:50" ht="12" customHeight="1">
      <c r="A118" s="58"/>
      <c r="B118" s="58"/>
      <c r="C118" s="58"/>
      <c r="D118" s="58"/>
      <c r="E118" s="58"/>
      <c r="F118" s="58"/>
      <c r="G118" s="58"/>
      <c r="H118" s="58"/>
      <c r="I118" s="58"/>
      <c r="J118" s="6"/>
      <c r="K118" s="6"/>
      <c r="L118" s="6"/>
      <c r="M118" s="61"/>
      <c r="N118" s="6" t="str">
        <v/>
      </c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</row>
    <row r="119" spans="1:50" ht="12" customHeight="1">
      <c r="A119" s="58"/>
      <c r="B119" s="58"/>
      <c r="C119" s="58"/>
      <c r="D119" s="58"/>
      <c r="E119" s="58"/>
      <c r="F119" s="58"/>
      <c r="G119" s="58"/>
      <c r="H119" s="58"/>
      <c r="I119" s="58"/>
      <c r="J119" s="6"/>
      <c r="K119" s="6"/>
      <c r="L119" s="6"/>
      <c r="M119" s="61"/>
      <c r="N119" s="6" t="str">
        <v/>
      </c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</row>
    <row r="120" spans="1:50" ht="12" customHeight="1">
      <c r="A120" s="58"/>
      <c r="B120" s="58"/>
      <c r="C120" s="58"/>
      <c r="D120" s="58"/>
      <c r="E120" s="58"/>
      <c r="F120" s="58"/>
      <c r="G120" s="58"/>
      <c r="H120" s="58"/>
      <c r="I120" s="58"/>
      <c r="J120" s="6"/>
      <c r="K120" s="6"/>
      <c r="L120" s="6"/>
      <c r="M120" s="61"/>
      <c r="N120" s="6" t="str">
        <v/>
      </c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</row>
    <row r="121" spans="1:50" ht="12" customHeight="1">
      <c r="A121" s="58"/>
      <c r="B121" s="58"/>
      <c r="C121" s="58"/>
      <c r="D121" s="58"/>
      <c r="E121" s="58"/>
      <c r="F121" s="58"/>
      <c r="G121" s="58"/>
      <c r="H121" s="58"/>
      <c r="I121" s="58"/>
      <c r="J121" s="6"/>
      <c r="K121" s="6"/>
      <c r="L121" s="6"/>
      <c r="M121" s="61"/>
      <c r="N121" s="6" t="str">
        <v/>
      </c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</row>
    <row r="122" spans="1:50" ht="12" customHeight="1">
      <c r="A122" s="58"/>
      <c r="B122" s="58"/>
      <c r="C122" s="58"/>
      <c r="D122" s="58"/>
      <c r="E122" s="58"/>
      <c r="F122" s="58"/>
      <c r="G122" s="58"/>
      <c r="H122" s="58"/>
      <c r="I122" s="58"/>
      <c r="J122" s="6"/>
      <c r="K122" s="6"/>
      <c r="L122" s="6"/>
      <c r="M122" s="61"/>
      <c r="N122" s="6" t="str">
        <v/>
      </c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</row>
    <row r="123" spans="1:50" ht="12" customHeight="1">
      <c r="A123" s="58"/>
      <c r="B123" s="58"/>
      <c r="C123" s="58"/>
      <c r="D123" s="58"/>
      <c r="E123" s="58"/>
      <c r="F123" s="58"/>
      <c r="G123" s="58"/>
      <c r="H123" s="58"/>
      <c r="I123" s="58"/>
      <c r="J123" s="6"/>
      <c r="K123" s="6"/>
      <c r="L123" s="6"/>
      <c r="M123" s="61"/>
      <c r="N123" s="6" t="str">
        <v/>
      </c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</row>
    <row r="124" spans="1:50" ht="12" customHeight="1">
      <c r="A124" s="58"/>
      <c r="B124" s="58"/>
      <c r="C124" s="58"/>
      <c r="D124" s="58"/>
      <c r="E124" s="58"/>
      <c r="F124" s="58"/>
      <c r="G124" s="58"/>
      <c r="H124" s="58"/>
      <c r="I124" s="58"/>
      <c r="J124" s="6"/>
      <c r="K124" s="6"/>
      <c r="L124" s="6"/>
      <c r="M124" s="61"/>
      <c r="N124" s="6" t="str">
        <v/>
      </c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</row>
    <row r="125" spans="1:50" ht="12" customHeight="1">
      <c r="A125" s="58"/>
      <c r="B125" s="58"/>
      <c r="C125" s="58"/>
      <c r="D125" s="58"/>
      <c r="E125" s="58"/>
      <c r="F125" s="58"/>
      <c r="G125" s="58"/>
      <c r="H125" s="58"/>
      <c r="I125" s="58"/>
      <c r="J125" s="6"/>
      <c r="K125" s="6"/>
      <c r="L125" s="6"/>
      <c r="M125" s="61"/>
      <c r="N125" s="6" t="str">
        <v/>
      </c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</row>
    <row r="126" spans="1:50" ht="12" customHeight="1">
      <c r="A126" s="58"/>
      <c r="B126" s="58"/>
      <c r="C126" s="58"/>
      <c r="D126" s="58"/>
      <c r="E126" s="58"/>
      <c r="F126" s="58"/>
      <c r="G126" s="58"/>
      <c r="H126" s="58"/>
      <c r="I126" s="58"/>
      <c r="J126" s="6"/>
      <c r="K126" s="6"/>
      <c r="L126" s="6"/>
      <c r="M126" s="61"/>
      <c r="N126" s="6" t="str">
        <v/>
      </c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</row>
    <row r="127" spans="1:50" ht="12" customHeight="1">
      <c r="A127" s="58"/>
      <c r="B127" s="58"/>
      <c r="C127" s="58"/>
      <c r="D127" s="58"/>
      <c r="E127" s="58"/>
      <c r="F127" s="58"/>
      <c r="G127" s="58"/>
      <c r="H127" s="58"/>
      <c r="I127" s="58"/>
      <c r="J127" s="6"/>
      <c r="K127" s="6"/>
      <c r="L127" s="6"/>
      <c r="M127" s="61"/>
      <c r="N127" s="6" t="str">
        <v/>
      </c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</row>
    <row r="128" spans="1:50" ht="12" customHeight="1">
      <c r="A128" s="58"/>
      <c r="B128" s="58"/>
      <c r="C128" s="58"/>
      <c r="D128" s="58"/>
      <c r="E128" s="58"/>
      <c r="F128" s="58"/>
      <c r="G128" s="58"/>
      <c r="H128" s="58"/>
      <c r="I128" s="58"/>
      <c r="J128" s="6"/>
      <c r="K128" s="6"/>
      <c r="L128" s="6"/>
      <c r="M128" s="61"/>
      <c r="N128" s="6" t="str">
        <v/>
      </c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</row>
    <row r="129" spans="1:50" ht="12" customHeight="1">
      <c r="A129" s="58"/>
      <c r="B129" s="58"/>
      <c r="C129" s="58"/>
      <c r="D129" s="58"/>
      <c r="E129" s="58"/>
      <c r="F129" s="58"/>
      <c r="G129" s="58"/>
      <c r="H129" s="58"/>
      <c r="I129" s="58"/>
      <c r="J129" s="6"/>
      <c r="K129" s="6"/>
      <c r="L129" s="6"/>
      <c r="M129" s="61"/>
      <c r="N129" s="6" t="str">
        <v/>
      </c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</row>
    <row r="130" spans="1:50" ht="12" customHeight="1">
      <c r="A130" s="58"/>
      <c r="B130" s="58"/>
      <c r="C130" s="58"/>
      <c r="D130" s="58"/>
      <c r="E130" s="58"/>
      <c r="F130" s="58"/>
      <c r="G130" s="58"/>
      <c r="H130" s="58"/>
      <c r="I130" s="58"/>
      <c r="J130" s="6"/>
      <c r="K130" s="6"/>
      <c r="L130" s="6"/>
      <c r="M130" s="61"/>
      <c r="N130" s="6" t="str">
        <v/>
      </c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</row>
    <row r="131" spans="1:50" ht="12" customHeight="1">
      <c r="A131" s="58"/>
      <c r="B131" s="58"/>
      <c r="C131" s="58"/>
      <c r="D131" s="58"/>
      <c r="E131" s="58"/>
      <c r="F131" s="58"/>
      <c r="G131" s="58"/>
      <c r="H131" s="58"/>
      <c r="I131" s="58"/>
      <c r="J131" s="6"/>
      <c r="K131" s="6"/>
      <c r="L131" s="6"/>
      <c r="M131" s="61"/>
      <c r="N131" s="6" t="str">
        <v/>
      </c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</row>
    <row r="132" spans="1:50" ht="12" customHeight="1">
      <c r="A132" s="58"/>
      <c r="B132" s="58"/>
      <c r="C132" s="58"/>
      <c r="D132" s="58"/>
      <c r="E132" s="58"/>
      <c r="F132" s="58"/>
      <c r="G132" s="58"/>
      <c r="H132" s="58"/>
      <c r="I132" s="58"/>
      <c r="J132" s="6"/>
      <c r="K132" s="6"/>
      <c r="L132" s="6"/>
      <c r="M132" s="61"/>
      <c r="N132" s="6" t="str">
        <v/>
      </c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</row>
    <row r="133" spans="1:50" ht="12" customHeight="1">
      <c r="A133" s="58"/>
      <c r="B133" s="58"/>
      <c r="C133" s="58"/>
      <c r="D133" s="58"/>
      <c r="E133" s="58"/>
      <c r="F133" s="58"/>
      <c r="G133" s="58"/>
      <c r="H133" s="58"/>
      <c r="I133" s="58"/>
      <c r="J133" s="6"/>
      <c r="K133" s="6"/>
      <c r="L133" s="6"/>
      <c r="M133" s="61"/>
      <c r="N133" s="6" t="str">
        <v/>
      </c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</row>
    <row r="134" spans="1:50" ht="12" customHeight="1">
      <c r="A134" s="58"/>
      <c r="B134" s="58"/>
      <c r="C134" s="58"/>
      <c r="D134" s="58"/>
      <c r="E134" s="58"/>
      <c r="F134" s="58"/>
      <c r="G134" s="58"/>
      <c r="H134" s="58"/>
      <c r="I134" s="58"/>
      <c r="J134" s="6"/>
      <c r="K134" s="6"/>
      <c r="L134" s="6"/>
      <c r="M134" s="61"/>
      <c r="N134" s="6" t="str">
        <v/>
      </c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</row>
    <row r="135" spans="1:50" ht="12" customHeight="1">
      <c r="A135" s="58"/>
      <c r="B135" s="58"/>
      <c r="C135" s="58"/>
      <c r="D135" s="58"/>
      <c r="E135" s="58"/>
      <c r="F135" s="58"/>
      <c r="G135" s="58"/>
      <c r="H135" s="58"/>
      <c r="I135" s="58"/>
      <c r="J135" s="6"/>
      <c r="K135" s="6"/>
      <c r="L135" s="6"/>
      <c r="M135" s="61"/>
      <c r="N135" s="6" t="str">
        <v/>
      </c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</row>
    <row r="136" spans="1:50" ht="12" customHeight="1">
      <c r="A136" s="58"/>
      <c r="B136" s="58"/>
      <c r="C136" s="58"/>
      <c r="D136" s="58"/>
      <c r="E136" s="58"/>
      <c r="F136" s="58"/>
      <c r="G136" s="58"/>
      <c r="H136" s="58"/>
      <c r="I136" s="58"/>
      <c r="J136" s="6"/>
      <c r="K136" s="6"/>
      <c r="L136" s="6"/>
      <c r="M136" s="61"/>
      <c r="N136" s="6" t="str">
        <v/>
      </c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</row>
    <row r="137" spans="1:50" ht="12" customHeight="1">
      <c r="A137" s="58"/>
      <c r="B137" s="58"/>
      <c r="C137" s="58"/>
      <c r="D137" s="58"/>
      <c r="E137" s="58"/>
      <c r="F137" s="58"/>
      <c r="G137" s="58"/>
      <c r="H137" s="58"/>
      <c r="I137" s="58"/>
      <c r="J137" s="6"/>
      <c r="K137" s="6"/>
      <c r="L137" s="6"/>
      <c r="M137" s="61"/>
      <c r="N137" s="6" t="str">
        <v/>
      </c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</row>
    <row r="138" spans="1:50" ht="12" customHeight="1">
      <c r="A138" s="58"/>
      <c r="B138" s="58"/>
      <c r="C138" s="58"/>
      <c r="D138" s="58"/>
      <c r="E138" s="58"/>
      <c r="F138" s="58"/>
      <c r="G138" s="58"/>
      <c r="H138" s="58"/>
      <c r="I138" s="58"/>
      <c r="J138" s="6"/>
      <c r="K138" s="6"/>
      <c r="L138" s="6"/>
      <c r="M138" s="61"/>
      <c r="N138" s="6" t="str">
        <v/>
      </c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</row>
    <row r="139" spans="1:50" ht="12" customHeight="1">
      <c r="A139" s="58"/>
      <c r="B139" s="58"/>
      <c r="C139" s="58"/>
      <c r="D139" s="58"/>
      <c r="E139" s="58"/>
      <c r="F139" s="58"/>
      <c r="G139" s="58"/>
      <c r="H139" s="58"/>
      <c r="I139" s="58"/>
      <c r="J139" s="6"/>
      <c r="K139" s="6"/>
      <c r="L139" s="6"/>
      <c r="M139" s="61"/>
      <c r="N139" s="6" t="str">
        <v/>
      </c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</row>
    <row r="140" spans="1:50" ht="12" customHeight="1">
      <c r="A140" s="58"/>
      <c r="B140" s="58"/>
      <c r="C140" s="58"/>
      <c r="D140" s="58"/>
      <c r="E140" s="58"/>
      <c r="F140" s="58"/>
      <c r="G140" s="58"/>
      <c r="H140" s="58"/>
      <c r="I140" s="58"/>
      <c r="J140" s="6"/>
      <c r="K140" s="6"/>
      <c r="L140" s="6"/>
      <c r="M140" s="61"/>
      <c r="N140" s="6" t="str">
        <v/>
      </c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</row>
    <row r="141" spans="1:50" ht="12" customHeight="1">
      <c r="A141" s="58"/>
      <c r="B141" s="58"/>
      <c r="C141" s="58"/>
      <c r="D141" s="58"/>
      <c r="E141" s="58"/>
      <c r="F141" s="58"/>
      <c r="G141" s="58"/>
      <c r="H141" s="58"/>
      <c r="I141" s="58"/>
      <c r="J141" s="6"/>
      <c r="K141" s="6"/>
      <c r="L141" s="6"/>
      <c r="M141" s="61"/>
      <c r="N141" s="6" t="str">
        <v/>
      </c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</row>
    <row r="142" spans="1:50" ht="12" customHeight="1">
      <c r="A142" s="58"/>
      <c r="B142" s="58"/>
      <c r="C142" s="58"/>
      <c r="D142" s="58"/>
      <c r="E142" s="58"/>
      <c r="F142" s="58"/>
      <c r="G142" s="58"/>
      <c r="H142" s="58"/>
      <c r="I142" s="58"/>
      <c r="J142" s="6"/>
      <c r="K142" s="6"/>
      <c r="L142" s="6"/>
      <c r="M142" s="61"/>
      <c r="N142" s="6" t="str">
        <v/>
      </c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</row>
    <row r="143" spans="1:50" ht="12" customHeight="1">
      <c r="A143" s="58"/>
      <c r="B143" s="58"/>
      <c r="C143" s="58"/>
      <c r="D143" s="58"/>
      <c r="E143" s="58"/>
      <c r="F143" s="58"/>
      <c r="G143" s="58"/>
      <c r="H143" s="58"/>
      <c r="I143" s="58"/>
      <c r="J143" s="6"/>
      <c r="K143" s="6"/>
      <c r="L143" s="6"/>
      <c r="M143" s="61"/>
      <c r="N143" s="6" t="str">
        <v/>
      </c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</row>
    <row r="144" spans="1:50" ht="12" customHeight="1">
      <c r="A144" s="58"/>
      <c r="B144" s="58"/>
      <c r="C144" s="58"/>
      <c r="D144" s="58"/>
      <c r="E144" s="58"/>
      <c r="F144" s="58"/>
      <c r="G144" s="58"/>
      <c r="H144" s="58"/>
      <c r="I144" s="58"/>
      <c r="J144" s="6"/>
      <c r="K144" s="6"/>
      <c r="L144" s="6"/>
      <c r="M144" s="61"/>
      <c r="N144" s="6" t="str">
        <v/>
      </c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</row>
    <row r="145" spans="1:50" ht="12" customHeight="1">
      <c r="A145" s="58"/>
      <c r="B145" s="58"/>
      <c r="C145" s="58"/>
      <c r="D145" s="58"/>
      <c r="E145" s="58"/>
      <c r="F145" s="58"/>
      <c r="G145" s="58"/>
      <c r="H145" s="58"/>
      <c r="I145" s="58"/>
      <c r="J145" s="6"/>
      <c r="K145" s="6"/>
      <c r="L145" s="6"/>
      <c r="M145" s="61"/>
      <c r="N145" s="6" t="str">
        <v/>
      </c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</row>
    <row r="146" spans="1:50" ht="12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1"/>
      <c r="N146" s="6" t="str">
        <v/>
      </c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</row>
    <row r="147" spans="1:50" ht="12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1"/>
      <c r="N147" s="6" t="str">
        <v/>
      </c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</row>
    <row r="148" spans="1:50" ht="12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1"/>
      <c r="N148" s="6" t="str">
        <v/>
      </c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</row>
    <row r="149" spans="1:50" ht="12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1"/>
      <c r="N149" s="6" t="str">
        <v/>
      </c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</row>
    <row r="150" spans="1:50" ht="12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1"/>
      <c r="N150" s="6" t="str">
        <v/>
      </c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</row>
    <row r="151" spans="1:50" ht="12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1"/>
      <c r="N151" s="6" t="str">
        <v/>
      </c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</row>
    <row r="152" spans="1:50" ht="12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1"/>
      <c r="N152" s="6" t="str">
        <v/>
      </c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</row>
    <row r="153" spans="1:50" ht="12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1"/>
      <c r="N153" s="6" t="str">
        <v/>
      </c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</row>
    <row r="154" spans="1:50" ht="12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1"/>
      <c r="N154" s="6" t="str">
        <v/>
      </c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</row>
    <row r="155" spans="1:50" ht="12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1"/>
      <c r="N155" s="6" t="str">
        <v/>
      </c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</row>
    <row r="156" spans="1:50" ht="12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1"/>
      <c r="N156" s="6" t="str">
        <v/>
      </c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</row>
    <row r="157" spans="1:50" ht="12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1"/>
      <c r="N157" s="6" t="str">
        <v/>
      </c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</row>
    <row r="158" spans="1:50" ht="12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1"/>
      <c r="N158" s="6" t="str">
        <v/>
      </c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</row>
    <row r="159" spans="1:50" ht="12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1"/>
      <c r="N159" s="6" t="str">
        <v/>
      </c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</row>
    <row r="160" spans="1:50" ht="12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1"/>
      <c r="N160" s="6" t="str">
        <v/>
      </c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</row>
    <row r="161" spans="1:50" ht="12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1"/>
      <c r="N161" s="6" t="str">
        <v/>
      </c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</row>
    <row r="162" spans="1:50" ht="12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1"/>
      <c r="N162" s="6" t="str">
        <v/>
      </c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</row>
    <row r="163" spans="1:50" ht="12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1"/>
      <c r="N163" s="6" t="str">
        <v/>
      </c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</row>
    <row r="164" spans="1:50" ht="12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1"/>
      <c r="N164" s="6" t="str">
        <v/>
      </c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</row>
    <row r="165" spans="1:50" ht="12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1"/>
      <c r="N165" s="6" t="str">
        <v/>
      </c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</row>
    <row r="166" spans="1:50" ht="12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1"/>
      <c r="N166" s="6" t="str">
        <v/>
      </c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</row>
    <row r="167" spans="1:50" ht="12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1"/>
      <c r="N167" s="6" t="str">
        <v/>
      </c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</row>
    <row r="168" spans="1:50" ht="12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1"/>
      <c r="N168" s="6" t="str">
        <v/>
      </c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</row>
    <row r="169" spans="1:50" ht="12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1"/>
      <c r="N169" s="6" t="str">
        <v/>
      </c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</row>
    <row r="170" spans="1:50" ht="12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1"/>
      <c r="N170" s="6" t="str">
        <v/>
      </c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</row>
    <row r="171" spans="1:50" ht="12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1"/>
      <c r="N171" s="6" t="str">
        <v/>
      </c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</row>
    <row r="172" spans="1:50" ht="12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1"/>
      <c r="N172" s="6" t="str">
        <v/>
      </c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</row>
    <row r="173" spans="1:50" ht="12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1"/>
      <c r="N173" s="6" t="str">
        <v/>
      </c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</row>
    <row r="174" spans="1:50" ht="12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1"/>
      <c r="N174" s="6" t="str">
        <v/>
      </c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</row>
    <row r="175" spans="1:50" ht="12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1"/>
      <c r="N175" s="6" t="str">
        <v/>
      </c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</row>
    <row r="176" spans="1:50" ht="12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1"/>
      <c r="N176" s="6" t="str">
        <v/>
      </c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</row>
    <row r="177" spans="1:50" ht="12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1"/>
      <c r="N177" s="6" t="str">
        <v/>
      </c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</row>
    <row r="178" spans="1:50" ht="12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1"/>
      <c r="N178" s="6" t="str">
        <v/>
      </c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</row>
    <row r="179" spans="1:50" ht="12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1"/>
      <c r="N179" s="6" t="str">
        <v/>
      </c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</row>
    <row r="180" spans="1:50" ht="12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1"/>
      <c r="N180" s="6" t="str">
        <v/>
      </c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</row>
    <row r="181" spans="1:50" ht="12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1"/>
      <c r="N181" s="6" t="str">
        <v/>
      </c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</row>
    <row r="182" spans="1:50" ht="12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1"/>
      <c r="N182" s="6" t="str">
        <v/>
      </c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</row>
    <row r="183" spans="1:50" ht="12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1"/>
      <c r="N183" s="6" t="str">
        <v/>
      </c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</row>
    <row r="184" spans="1:50" ht="12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1"/>
      <c r="N184" s="6" t="str">
        <v/>
      </c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</row>
    <row r="185" spans="1:50" ht="12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1"/>
      <c r="N185" s="6" t="str">
        <v/>
      </c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</row>
    <row r="186" spans="1:50" ht="12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1"/>
      <c r="N186" s="6" t="str">
        <v/>
      </c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</row>
    <row r="187" spans="1:50" ht="12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1"/>
      <c r="N187" s="6" t="str">
        <v/>
      </c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</row>
    <row r="188" spans="1:50" ht="12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1"/>
      <c r="N188" s="6" t="str">
        <v/>
      </c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</row>
    <row r="189" spans="1:50" ht="12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1"/>
      <c r="N189" s="6" t="str">
        <v/>
      </c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</row>
    <row r="190" spans="1:50" ht="12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1"/>
      <c r="N190" s="6" t="str">
        <v/>
      </c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</row>
    <row r="191" spans="1:50" ht="12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1"/>
      <c r="N191" s="6" t="str">
        <v/>
      </c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</row>
    <row r="192" spans="1:50" ht="12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1"/>
      <c r="N192" s="6" t="str">
        <v/>
      </c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</row>
    <row r="193" spans="1:50" ht="12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1"/>
      <c r="N193" s="6" t="str">
        <v/>
      </c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</row>
    <row r="194" spans="1:50" ht="12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1"/>
      <c r="N194" s="6" t="str">
        <v/>
      </c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</row>
    <row r="195" spans="1:50" ht="12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1"/>
      <c r="N195" s="6" t="str">
        <v/>
      </c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</row>
    <row r="196" spans="1:50" ht="12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1"/>
      <c r="N196" s="6" t="str">
        <v/>
      </c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</row>
    <row r="197" spans="1:50" ht="12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1"/>
      <c r="N197" s="6" t="str">
        <v/>
      </c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</row>
    <row r="198" spans="1:50" ht="12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1"/>
      <c r="N198" s="6" t="str">
        <v/>
      </c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</row>
    <row r="199" spans="1:50" ht="12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1"/>
      <c r="N199" s="6" t="str">
        <v/>
      </c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</row>
    <row r="200" spans="1:50" ht="12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1"/>
      <c r="N200" s="6" t="str">
        <v/>
      </c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</row>
    <row r="201" spans="1:50" ht="12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1"/>
      <c r="N201" s="6" t="str">
        <v/>
      </c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</row>
    <row r="202" spans="1:50" ht="12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1"/>
      <c r="N202" s="6" t="str">
        <v/>
      </c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</row>
    <row r="203" spans="1:50" ht="12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1"/>
      <c r="N203" s="6" t="str">
        <v/>
      </c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</row>
    <row r="204" spans="1:50" ht="12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1"/>
      <c r="N204" s="6" t="str">
        <v/>
      </c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</row>
    <row r="205" spans="1:50" ht="12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1"/>
      <c r="N205" s="6" t="str">
        <v/>
      </c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</row>
    <row r="206" spans="1:50" ht="12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1"/>
      <c r="N206" s="6" t="str">
        <v/>
      </c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</row>
    <row r="207" spans="1:50" ht="12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1"/>
      <c r="N207" s="6" t="str">
        <v/>
      </c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</row>
    <row r="208" spans="1:50" ht="12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1"/>
      <c r="N208" s="6" t="str">
        <v/>
      </c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</row>
    <row r="209" spans="1:50" ht="12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1"/>
      <c r="N209" s="6" t="str">
        <v/>
      </c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</row>
    <row r="210" spans="1:50" ht="12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1"/>
      <c r="N210" s="6" t="str">
        <v/>
      </c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</row>
    <row r="211" spans="1:50" ht="12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1"/>
      <c r="N211" s="6" t="str">
        <v/>
      </c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</row>
    <row r="212" spans="1:50" ht="12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1"/>
      <c r="N212" s="6" t="str">
        <v/>
      </c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</row>
    <row r="213" spans="1:50" ht="12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1"/>
      <c r="N213" s="6" t="str">
        <v/>
      </c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</row>
    <row r="214" spans="1:50" ht="12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1"/>
      <c r="N214" s="6" t="str">
        <v/>
      </c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</row>
    <row r="215" spans="1:50" ht="12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1"/>
      <c r="N215" s="6" t="str">
        <v/>
      </c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</row>
    <row r="216" spans="1:50" ht="12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1"/>
      <c r="N216" s="6" t="str">
        <v/>
      </c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</row>
    <row r="217" spans="1:50" ht="12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1"/>
      <c r="N217" s="6" t="str">
        <v/>
      </c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</row>
    <row r="218" spans="1:50" ht="12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1"/>
      <c r="N218" s="6" t="str">
        <v/>
      </c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</row>
    <row r="219" spans="1:50" ht="12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1"/>
      <c r="N219" s="6" t="str">
        <v/>
      </c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</row>
    <row r="220" spans="1:50" ht="12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1"/>
      <c r="N220" s="6" t="str">
        <v/>
      </c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</row>
    <row r="221" spans="1:50" ht="12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1"/>
      <c r="N221" s="6" t="str">
        <v/>
      </c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</row>
    <row r="222" spans="1:50" ht="12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1"/>
      <c r="N222" s="6" t="str">
        <v/>
      </c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</row>
    <row r="223" spans="1:50" ht="12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1"/>
      <c r="N223" s="6" t="str">
        <v/>
      </c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</row>
    <row r="224" spans="1:50" ht="12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1"/>
      <c r="N224" s="6" t="str">
        <v/>
      </c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</row>
    <row r="225" spans="1:50" ht="12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1"/>
      <c r="N225" s="6" t="str">
        <v/>
      </c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</row>
    <row r="226" spans="1:50" ht="12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1"/>
      <c r="N226" s="6" t="str">
        <v/>
      </c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</row>
    <row r="227" spans="1:50" ht="12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1"/>
      <c r="N227" s="6" t="str">
        <v/>
      </c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</row>
    <row r="228" spans="1:50" ht="12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1"/>
      <c r="N228" s="6" t="str">
        <v/>
      </c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</row>
    <row r="229" spans="1:50" ht="12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1"/>
      <c r="N229" s="6" t="str">
        <v/>
      </c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</row>
    <row r="230" spans="1:50" ht="12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1"/>
      <c r="N230" s="6" t="str">
        <v/>
      </c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</row>
    <row r="231" spans="1:50" ht="12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1"/>
      <c r="N231" s="6" t="str">
        <v/>
      </c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</row>
    <row r="232" spans="1:50" ht="12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1"/>
      <c r="N232" s="6" t="str">
        <v/>
      </c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</row>
    <row r="233" spans="1:50" ht="12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1"/>
      <c r="N233" s="6" t="str">
        <v/>
      </c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</row>
    <row r="234" spans="1:50" ht="12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1"/>
      <c r="N234" s="6" t="str">
        <v/>
      </c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</row>
    <row r="235" spans="1:50" ht="12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1"/>
      <c r="N235" s="6" t="str">
        <v/>
      </c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</row>
    <row r="236" spans="1:50" ht="12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1"/>
      <c r="N236" s="6" t="str">
        <v/>
      </c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</row>
    <row r="237" spans="1:50" ht="12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1"/>
      <c r="N237" s="6" t="str">
        <v/>
      </c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</row>
    <row r="238" spans="1:50" ht="12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1"/>
      <c r="N238" s="6" t="str">
        <v/>
      </c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</row>
    <row r="239" spans="1:50" ht="12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1"/>
      <c r="N239" s="6" t="str">
        <v/>
      </c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</row>
    <row r="240" spans="1:50" ht="12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1"/>
      <c r="N240" s="6" t="str">
        <v/>
      </c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</row>
    <row r="241" spans="1:50" ht="12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1"/>
      <c r="N241" s="6" t="str">
        <v/>
      </c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</row>
    <row r="242" spans="1:50" ht="12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1"/>
      <c r="N242" s="6" t="str">
        <v/>
      </c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</row>
    <row r="243" spans="1:50" ht="12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1"/>
      <c r="N243" s="6" t="str">
        <v/>
      </c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</row>
    <row r="244" spans="1:50" ht="12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1"/>
      <c r="N244" s="6" t="str">
        <v/>
      </c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</row>
    <row r="245" spans="1:50" ht="12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1"/>
      <c r="N245" s="6" t="str">
        <v/>
      </c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</row>
    <row r="246" spans="1:50" ht="12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1"/>
      <c r="N246" s="6" t="str">
        <v/>
      </c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</row>
    <row r="247" spans="1:50" ht="12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1"/>
      <c r="N247" s="6" t="str">
        <v/>
      </c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</row>
    <row r="248" spans="1:50" ht="12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1"/>
      <c r="N248" s="6" t="str">
        <v/>
      </c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</row>
    <row r="249" spans="1:50" ht="12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1"/>
      <c r="N249" s="6" t="str">
        <v/>
      </c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</row>
    <row r="250" spans="1:50" ht="12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1"/>
      <c r="N250" s="6" t="str">
        <v/>
      </c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</row>
    <row r="251" spans="1:50" ht="12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1"/>
      <c r="N251" s="6" t="str">
        <v/>
      </c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</row>
    <row r="252" spans="1:50" ht="12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1"/>
      <c r="N252" s="6" t="str">
        <v/>
      </c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</row>
    <row r="253" spans="1:50" ht="12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1"/>
      <c r="N253" s="6" t="str">
        <v/>
      </c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</row>
    <row r="254" spans="1:50" ht="12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1"/>
      <c r="N254" s="6" t="str">
        <v/>
      </c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</row>
    <row r="255" spans="1:50" ht="12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1"/>
      <c r="N255" s="6" t="str">
        <v/>
      </c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</row>
    <row r="256" spans="1:50" ht="12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1"/>
      <c r="N256" s="6" t="str">
        <v/>
      </c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</row>
    <row r="257" spans="1:50" ht="12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1"/>
      <c r="N257" s="6" t="str">
        <v/>
      </c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</row>
    <row r="258" spans="1:50" ht="12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1"/>
      <c r="N258" s="6" t="str">
        <v/>
      </c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</row>
    <row r="259" spans="1:50" ht="12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1"/>
      <c r="N259" s="6" t="str">
        <v/>
      </c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</row>
    <row r="260" spans="1:50" ht="12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1"/>
      <c r="N260" s="6" t="str">
        <v/>
      </c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</row>
    <row r="261" spans="1:50" ht="12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1"/>
      <c r="N261" s="6" t="str">
        <v/>
      </c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</row>
    <row r="262" spans="1:50" ht="12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1"/>
      <c r="N262" s="6" t="str">
        <v/>
      </c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</row>
    <row r="263" spans="1:50" ht="12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1"/>
      <c r="N263" s="6" t="str">
        <v/>
      </c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</row>
    <row r="264" spans="1:50" ht="12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1"/>
      <c r="N264" s="6" t="str">
        <v/>
      </c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</row>
    <row r="265" spans="1:50" ht="12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1"/>
      <c r="N265" s="6" t="str">
        <v/>
      </c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</row>
    <row r="266" spans="1:50" ht="12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1"/>
      <c r="N266" s="6" t="str">
        <v/>
      </c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</row>
    <row r="267" spans="1:50" ht="12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1"/>
      <c r="N267" s="6" t="str">
        <v/>
      </c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</row>
    <row r="268" spans="1:50" ht="12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1"/>
      <c r="N268" s="6" t="str">
        <v/>
      </c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</row>
    <row r="269" spans="1:50" ht="12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1"/>
      <c r="N269" s="6" t="str">
        <v/>
      </c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</row>
    <row r="270" spans="1:50" ht="12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1"/>
      <c r="N270" s="6" t="str">
        <v/>
      </c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</row>
    <row r="271" spans="1:50" ht="12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1"/>
      <c r="N271" s="6" t="str">
        <v/>
      </c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</row>
    <row r="272" spans="1:50" ht="12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1"/>
      <c r="N272" s="6" t="str">
        <v/>
      </c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</row>
    <row r="273" spans="1:50" ht="12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1"/>
      <c r="N273" s="6" t="str">
        <v/>
      </c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</row>
    <row r="274" spans="1:50" ht="12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1"/>
      <c r="N274" s="6" t="str">
        <v/>
      </c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</row>
    <row r="275" spans="1:50" ht="12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1"/>
      <c r="N275" s="6" t="str">
        <v/>
      </c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</row>
    <row r="276" spans="1:50" ht="12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1"/>
      <c r="N276" s="6" t="str">
        <v/>
      </c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</row>
    <row r="277" spans="1:50" ht="12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1"/>
      <c r="N277" s="6" t="str">
        <v/>
      </c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</row>
    <row r="278" spans="1:50" ht="12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1"/>
      <c r="N278" s="6" t="str">
        <v/>
      </c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</row>
    <row r="279" spans="1:50" ht="12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1"/>
      <c r="N279" s="6" t="str">
        <v/>
      </c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</row>
    <row r="280" spans="1:50" ht="12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1"/>
      <c r="N280" s="6" t="str">
        <v/>
      </c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</row>
    <row r="281" spans="1:50" ht="12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1"/>
      <c r="N281" s="6" t="str">
        <v/>
      </c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</row>
    <row r="282" spans="1:50" ht="12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1"/>
      <c r="N282" s="6" t="str">
        <v/>
      </c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</row>
    <row r="283" spans="1:50" ht="12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1"/>
      <c r="N283" s="6" t="str">
        <v/>
      </c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</row>
    <row r="284" spans="1:50" ht="12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1"/>
      <c r="N284" s="6" t="str">
        <v/>
      </c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</row>
    <row r="285" spans="1:50" ht="12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1"/>
      <c r="N285" s="6" t="str">
        <v/>
      </c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</row>
    <row r="286" spans="1:50" ht="12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1"/>
      <c r="N286" s="6" t="str">
        <v/>
      </c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</row>
    <row r="287" spans="1:50" ht="12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1"/>
      <c r="N287" s="6" t="str">
        <v/>
      </c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</row>
    <row r="288" spans="1:50" ht="12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1"/>
      <c r="N288" s="6" t="str">
        <v/>
      </c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</row>
    <row r="289" spans="1:50" ht="12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1"/>
      <c r="N289" s="6" t="str">
        <v/>
      </c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</row>
    <row r="290" spans="1:50" ht="12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1"/>
      <c r="N290" s="6" t="str">
        <v/>
      </c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</row>
    <row r="291" spans="1:50" ht="12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1"/>
      <c r="N291" s="6" t="str">
        <v/>
      </c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</row>
    <row r="292" spans="1:50" ht="12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1"/>
      <c r="N292" s="6" t="str">
        <v/>
      </c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</row>
    <row r="293" spans="1:50" ht="12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1"/>
      <c r="N293" s="6" t="str">
        <v/>
      </c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</row>
    <row r="294" spans="1:50" ht="12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1"/>
      <c r="N294" s="6" t="str">
        <v/>
      </c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</row>
    <row r="295" spans="1:50" ht="12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1"/>
      <c r="N295" s="6" t="str">
        <v/>
      </c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</row>
    <row r="296" spans="1:50" ht="12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1"/>
      <c r="N296" s="6" t="str">
        <v/>
      </c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</row>
    <row r="297" spans="1:50" ht="12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1"/>
      <c r="N297" s="6" t="str">
        <v/>
      </c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</row>
    <row r="298" spans="1:50" ht="12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1"/>
      <c r="N298" s="6" t="str">
        <v/>
      </c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</row>
    <row r="299" spans="1:50" ht="12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1"/>
      <c r="N299" s="6" t="str">
        <v/>
      </c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</row>
    <row r="300" spans="1:50" ht="12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1"/>
      <c r="N300" s="6" t="str">
        <v/>
      </c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</row>
    <row r="301" spans="1:50" ht="12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1"/>
      <c r="N301" s="6" t="str">
        <v/>
      </c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</row>
    <row r="302" spans="1:50" ht="12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1"/>
      <c r="N302" s="6" t="str">
        <v/>
      </c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</row>
    <row r="303" spans="1:50" ht="12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1"/>
      <c r="N303" s="6" t="str">
        <v/>
      </c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</row>
    <row r="304" spans="1:50" ht="12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1"/>
      <c r="N304" s="6" t="str">
        <v/>
      </c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</row>
    <row r="305" spans="1:50" ht="12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1"/>
      <c r="N305" s="6" t="str">
        <v/>
      </c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</row>
    <row r="306" spans="1:50" ht="12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1"/>
      <c r="N306" s="6" t="str">
        <v/>
      </c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</row>
    <row r="307" spans="1:50" ht="12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1"/>
      <c r="N307" s="6" t="str">
        <v/>
      </c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</row>
    <row r="308" spans="1:50" ht="12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1"/>
      <c r="N308" s="6" t="str">
        <v/>
      </c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</row>
    <row r="309" spans="1:50" ht="12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1"/>
      <c r="N309" s="6" t="str">
        <v/>
      </c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</row>
    <row r="310" spans="1:50" ht="12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1"/>
      <c r="N310" s="6" t="str">
        <v/>
      </c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</row>
    <row r="311" spans="1:50" ht="12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1"/>
      <c r="N311" s="6" t="str">
        <v/>
      </c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</row>
    <row r="312" spans="1:50" ht="12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1"/>
      <c r="N312" s="6" t="str">
        <v/>
      </c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</row>
    <row r="313" spans="1:50" ht="12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1"/>
      <c r="N313" s="6" t="str">
        <v/>
      </c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</row>
    <row r="314" spans="1:50" ht="12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1"/>
      <c r="N314" s="6" t="str">
        <v/>
      </c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</row>
    <row r="315" spans="1:50" ht="12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1"/>
      <c r="N315" s="6" t="str">
        <v/>
      </c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</row>
    <row r="316" spans="1:50" ht="12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1"/>
      <c r="N316" s="6" t="str">
        <v/>
      </c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</row>
    <row r="317" spans="1:50" ht="12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1"/>
      <c r="N317" s="6" t="str">
        <v/>
      </c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</row>
    <row r="318" spans="1:50" ht="12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1"/>
      <c r="N318" s="6" t="str">
        <v/>
      </c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</row>
    <row r="319" spans="1:50" ht="12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1"/>
      <c r="N319" s="6" t="str">
        <v/>
      </c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</row>
    <row r="320" spans="1:50" ht="12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1"/>
      <c r="N320" s="6" t="str">
        <v/>
      </c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</row>
    <row r="321" spans="1:50" ht="12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1"/>
      <c r="N321" s="6" t="str">
        <v/>
      </c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</row>
    <row r="322" spans="1:50" ht="12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1"/>
      <c r="N322" s="6" t="str">
        <v/>
      </c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</row>
    <row r="323" spans="1:50" ht="12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1"/>
      <c r="N323" s="6" t="str">
        <v/>
      </c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</row>
    <row r="324" spans="1:50" ht="12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1"/>
      <c r="N324" s="6" t="str">
        <v/>
      </c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</row>
    <row r="325" spans="1:50" ht="12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1"/>
      <c r="N325" s="6" t="str">
        <v/>
      </c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</row>
    <row r="326" spans="1:50" ht="12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1"/>
      <c r="N326" s="6" t="str">
        <v/>
      </c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</row>
    <row r="327" spans="1:50" ht="12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1"/>
      <c r="N327" s="6" t="str">
        <v/>
      </c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</row>
    <row r="328" spans="1:50" ht="12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1"/>
      <c r="N328" s="6" t="str">
        <v/>
      </c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</row>
    <row r="329" spans="1:50" ht="12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1"/>
      <c r="N329" s="6" t="str">
        <v/>
      </c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</row>
    <row r="330" spans="1:50" ht="12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1"/>
      <c r="N330" s="6" t="str">
        <v/>
      </c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</row>
    <row r="331" spans="1:50" ht="12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1"/>
      <c r="N331" s="6" t="str">
        <v/>
      </c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</row>
    <row r="332" spans="1:50" ht="12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1"/>
      <c r="N332" s="6" t="str">
        <v/>
      </c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</row>
    <row r="333" spans="1:50" ht="12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1"/>
      <c r="N333" s="6" t="str">
        <v/>
      </c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</row>
    <row r="334" spans="1:50" ht="12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1"/>
      <c r="N334" s="6" t="str">
        <v/>
      </c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</row>
    <row r="335" spans="1:50" ht="12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1"/>
      <c r="N335" s="6" t="str">
        <v/>
      </c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</row>
    <row r="336" spans="1:50" ht="12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1"/>
      <c r="N336" s="6" t="str">
        <v/>
      </c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</row>
    <row r="337" spans="1:50" ht="12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1"/>
      <c r="N337" s="6" t="str">
        <v/>
      </c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</row>
    <row r="338" spans="1:50" ht="12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1"/>
      <c r="N338" s="6" t="str">
        <v/>
      </c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</row>
    <row r="339" spans="1:50" ht="12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1"/>
      <c r="N339" s="6" t="str">
        <v/>
      </c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</row>
    <row r="340" spans="1:50" ht="12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1"/>
      <c r="N340" s="6" t="str">
        <v/>
      </c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</row>
    <row r="341" spans="1:50" ht="12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1"/>
      <c r="N341" s="6" t="str">
        <v/>
      </c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</row>
    <row r="342" spans="1:50" ht="12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1"/>
      <c r="N342" s="6" t="str">
        <v/>
      </c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</row>
    <row r="343" spans="1:50" ht="12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1"/>
      <c r="N343" s="6" t="str">
        <v/>
      </c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</row>
    <row r="344" spans="1:50" ht="12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1"/>
      <c r="N344" s="6" t="str">
        <v/>
      </c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</row>
    <row r="345" spans="1:50" ht="12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1"/>
      <c r="N345" s="6" t="str">
        <v/>
      </c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</row>
    <row r="346" spans="1:50" ht="12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1"/>
      <c r="N346" s="6" t="str">
        <v/>
      </c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</row>
    <row r="347" spans="1:50" ht="12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1"/>
      <c r="N347" s="6" t="str">
        <v/>
      </c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</row>
    <row r="348" spans="1:50" ht="12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1"/>
      <c r="N348" s="6" t="str">
        <v/>
      </c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</row>
    <row r="349" spans="1:50" ht="12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1"/>
      <c r="N349" s="6" t="str">
        <v/>
      </c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</row>
    <row r="350" spans="1:50" ht="12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1"/>
      <c r="N350" s="6" t="str">
        <v/>
      </c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</row>
    <row r="351" spans="1:50" ht="12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1"/>
      <c r="N351" s="6" t="str">
        <v/>
      </c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</row>
    <row r="352" spans="1:50" ht="12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1"/>
      <c r="N352" s="6" t="str">
        <v/>
      </c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</row>
    <row r="353" spans="1:50" ht="12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1"/>
      <c r="N353" s="6" t="str">
        <v/>
      </c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</row>
    <row r="354" spans="1:50" ht="12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1"/>
      <c r="N354" s="6" t="str">
        <v/>
      </c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</row>
    <row r="355" spans="1:50" ht="12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1"/>
      <c r="N355" s="6" t="str">
        <v/>
      </c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</row>
    <row r="356" spans="1:50" ht="12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1"/>
      <c r="N356" s="6" t="str">
        <v/>
      </c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</row>
    <row r="357" spans="1:50" ht="12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1"/>
      <c r="N357" s="6" t="str">
        <v/>
      </c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</row>
    <row r="358" spans="1:50" ht="12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1"/>
      <c r="N358" s="6" t="str">
        <v/>
      </c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</row>
    <row r="359" spans="1:50" ht="12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1"/>
      <c r="N359" s="6" t="str">
        <v/>
      </c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</row>
    <row r="360" spans="1:50" ht="12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1"/>
      <c r="N360" s="6" t="str">
        <v/>
      </c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</row>
    <row r="361" spans="1:50" ht="12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1"/>
      <c r="N361" s="6" t="str">
        <v/>
      </c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</row>
    <row r="362" spans="1:50" ht="12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1"/>
      <c r="N362" s="6" t="str">
        <v/>
      </c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</row>
    <row r="363" spans="1:50" ht="12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1"/>
      <c r="N363" s="6" t="str">
        <v/>
      </c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</row>
    <row r="364" spans="1:50" ht="12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1"/>
      <c r="N364" s="6" t="str">
        <v/>
      </c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</row>
    <row r="365" spans="1:50" ht="12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1"/>
      <c r="N365" s="6" t="str">
        <v/>
      </c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</row>
    <row r="366" spans="1:50" ht="12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1"/>
      <c r="N366" s="6" t="str">
        <v/>
      </c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</row>
    <row r="367" spans="1:50" ht="12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1"/>
      <c r="N367" s="6" t="str">
        <v/>
      </c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</row>
    <row r="368" spans="1:50" ht="12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1"/>
      <c r="N368" s="6" t="str">
        <v/>
      </c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</row>
    <row r="369" spans="1:50" ht="12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1"/>
      <c r="N369" s="6" t="str">
        <v/>
      </c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</row>
    <row r="370" spans="1:50" ht="12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1"/>
      <c r="N370" s="6" t="str">
        <v/>
      </c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</row>
    <row r="371" spans="1:50" ht="12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1"/>
      <c r="N371" s="6" t="str">
        <v/>
      </c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</row>
    <row r="372" spans="1:50" ht="12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1"/>
      <c r="N372" s="6" t="str">
        <v/>
      </c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</row>
    <row r="373" spans="1:50" ht="12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1"/>
      <c r="N373" s="6" t="str">
        <v/>
      </c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</row>
    <row r="374" spans="1:50" ht="12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1"/>
      <c r="N374" s="6" t="str">
        <v/>
      </c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</row>
    <row r="375" spans="1:50" ht="12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1"/>
      <c r="N375" s="6" t="str">
        <v/>
      </c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</row>
    <row r="376" spans="1:50" ht="12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1"/>
      <c r="N376" s="6" t="str">
        <v/>
      </c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</row>
    <row r="377" spans="1:50" ht="12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1"/>
      <c r="N377" s="6" t="str">
        <v/>
      </c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</row>
    <row r="378" spans="1:50" ht="12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1"/>
      <c r="N378" s="6" t="str">
        <v/>
      </c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</row>
    <row r="379" spans="1:50" ht="12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1"/>
      <c r="N379" s="6" t="str">
        <v/>
      </c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</row>
    <row r="380" spans="1:50" ht="12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1"/>
      <c r="N380" s="6" t="str">
        <v/>
      </c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</row>
    <row r="381" spans="1:50" ht="12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1"/>
      <c r="N381" s="6" t="str">
        <v/>
      </c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</row>
    <row r="382" spans="1:50" ht="12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1"/>
      <c r="N382" s="6" t="str">
        <v/>
      </c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</row>
    <row r="383" spans="1:50" ht="12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1"/>
      <c r="N383" s="6" t="str">
        <v/>
      </c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</row>
    <row r="384" spans="1:50" ht="12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1"/>
      <c r="N384" s="6" t="str">
        <v/>
      </c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</row>
    <row r="385" spans="1:50" ht="12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1"/>
      <c r="N385" s="6" t="str">
        <v/>
      </c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</row>
    <row r="386" spans="1:50" ht="12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1"/>
      <c r="N386" s="6" t="str">
        <v/>
      </c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</row>
    <row r="387" spans="1:50" ht="12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1"/>
      <c r="N387" s="6" t="str">
        <v/>
      </c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</row>
    <row r="388" spans="1:50" ht="12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1"/>
      <c r="N388" s="6" t="str">
        <v/>
      </c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</row>
    <row r="389" spans="1:50" ht="12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1"/>
      <c r="N389" s="6" t="str">
        <v/>
      </c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</row>
    <row r="390" spans="1:50" ht="12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1"/>
      <c r="N390" s="6" t="str">
        <v/>
      </c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</row>
    <row r="391" spans="1:50" ht="12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1"/>
      <c r="N391" s="6" t="str">
        <v/>
      </c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</row>
    <row r="392" spans="1:50" ht="12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1"/>
      <c r="N392" s="6" t="str">
        <v/>
      </c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</row>
    <row r="393" spans="1:50" ht="12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1"/>
      <c r="N393" s="6" t="str">
        <v/>
      </c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</row>
    <row r="394" spans="1:50" ht="12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1"/>
      <c r="N394" s="6" t="str">
        <v/>
      </c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</row>
    <row r="395" spans="1:50" ht="12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1"/>
      <c r="N395" s="6" t="str">
        <v/>
      </c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</row>
    <row r="396" spans="1:50" ht="12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1"/>
      <c r="N396" s="6" t="str">
        <v/>
      </c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</row>
    <row r="397" spans="1:50" ht="12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1"/>
      <c r="N397" s="6" t="str">
        <v/>
      </c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</row>
    <row r="398" spans="1:50" ht="12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1"/>
      <c r="N398" s="6" t="str">
        <v/>
      </c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</row>
    <row r="399" spans="1:50" ht="12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1"/>
      <c r="N399" s="6" t="str">
        <v/>
      </c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</row>
    <row r="400" spans="1:50" ht="12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1"/>
      <c r="N400" s="6" t="str">
        <v/>
      </c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</row>
    <row r="401" spans="1:50" ht="12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1"/>
      <c r="N401" s="6" t="str">
        <v/>
      </c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</row>
    <row r="402" spans="1:50" ht="12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1"/>
      <c r="N402" s="6" t="str">
        <v/>
      </c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</row>
    <row r="403" spans="1:50" ht="12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1"/>
      <c r="N403" s="6" t="str">
        <v/>
      </c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</row>
    <row r="404" spans="1:50" ht="12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1"/>
      <c r="N404" s="6" t="str">
        <v/>
      </c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</row>
    <row r="405" spans="1:50" ht="12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1"/>
      <c r="N405" s="6" t="str">
        <v/>
      </c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</row>
    <row r="406" spans="1:50" ht="12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1"/>
      <c r="N406" s="6" t="str">
        <v/>
      </c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</row>
    <row r="407" spans="1:50" ht="12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1"/>
      <c r="N407" s="6" t="str">
        <v/>
      </c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</row>
    <row r="408" spans="1:50" ht="12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1"/>
      <c r="N408" s="6" t="str">
        <v/>
      </c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</row>
    <row r="409" spans="1:50" ht="12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1"/>
      <c r="N409" s="6" t="str">
        <v/>
      </c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</row>
    <row r="410" spans="1:50" ht="12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1"/>
      <c r="N410" s="6" t="str">
        <v/>
      </c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</row>
    <row r="411" spans="1:50" ht="12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1"/>
      <c r="N411" s="6" t="str">
        <v/>
      </c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</row>
    <row r="412" spans="1:50" ht="12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1"/>
      <c r="N412" s="6" t="str">
        <v/>
      </c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</row>
    <row r="413" spans="1:50" ht="12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1"/>
      <c r="N413" s="6" t="str">
        <v/>
      </c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</row>
    <row r="414" spans="1:50" ht="12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1"/>
      <c r="N414" s="6" t="str">
        <v/>
      </c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</row>
    <row r="415" spans="1:50" ht="12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1"/>
      <c r="N415" s="6" t="str">
        <v/>
      </c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</row>
    <row r="416" spans="1:50" ht="12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1"/>
      <c r="N416" s="6" t="str">
        <v/>
      </c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</row>
    <row r="417" spans="1:50" ht="12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1"/>
      <c r="N417" s="6" t="str">
        <v/>
      </c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</row>
    <row r="418" spans="1:50" ht="12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1"/>
      <c r="N418" s="6" t="str">
        <v/>
      </c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</row>
    <row r="419" spans="1:50" ht="12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1"/>
      <c r="N419" s="6" t="str">
        <v/>
      </c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</row>
    <row r="420" spans="1:50" ht="12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1"/>
      <c r="N420" s="6" t="str">
        <v/>
      </c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</row>
    <row r="421" spans="1:50" ht="12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1"/>
      <c r="N421" s="6" t="str">
        <v/>
      </c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</row>
    <row r="422" spans="1:50" ht="12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1"/>
      <c r="N422" s="6" t="str">
        <v/>
      </c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</row>
    <row r="423" spans="1:50" ht="12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1"/>
      <c r="N423" s="6" t="str">
        <v/>
      </c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</row>
    <row r="424" spans="1:50" ht="12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1"/>
      <c r="N424" s="6" t="str">
        <v/>
      </c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</row>
    <row r="425" spans="1:50" ht="12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1"/>
      <c r="N425" s="6" t="str">
        <v/>
      </c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</row>
    <row r="426" spans="1:50" ht="12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1"/>
      <c r="N426" s="6" t="str">
        <v/>
      </c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</row>
    <row r="427" spans="1:50" ht="12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1"/>
      <c r="N427" s="6" t="str">
        <v/>
      </c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</row>
    <row r="428" spans="1:50" ht="12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1"/>
      <c r="N428" s="6" t="str">
        <v/>
      </c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</row>
    <row r="429" spans="1:50" ht="12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1"/>
      <c r="N429" s="6" t="str">
        <v/>
      </c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</row>
    <row r="430" spans="1:50" ht="12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1"/>
      <c r="N430" s="6" t="str">
        <v/>
      </c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</row>
    <row r="431" spans="1:50" ht="12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1"/>
      <c r="N431" s="6" t="str">
        <v/>
      </c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</row>
    <row r="432" spans="1:50" ht="12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1"/>
      <c r="N432" s="6" t="str">
        <v/>
      </c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</row>
    <row r="433" spans="1:50" ht="12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1"/>
      <c r="N433" s="6" t="str">
        <v/>
      </c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</row>
    <row r="434" spans="1:50" ht="12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1"/>
      <c r="N434" s="6" t="str">
        <v/>
      </c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</row>
    <row r="435" spans="1:50" ht="12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1"/>
      <c r="N435" s="6" t="str">
        <v/>
      </c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</row>
    <row r="436" spans="1:50" ht="12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1"/>
      <c r="N436" s="6" t="str">
        <v/>
      </c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</row>
    <row r="437" spans="1:50" ht="12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1"/>
      <c r="N437" s="6" t="str">
        <v/>
      </c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</row>
    <row r="438" spans="1:50" ht="12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1"/>
      <c r="N438" s="6" t="str">
        <v/>
      </c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</row>
    <row r="439" spans="1:50" ht="12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1"/>
      <c r="N439" s="6" t="str">
        <v/>
      </c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</row>
    <row r="440" spans="1:50" ht="12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1"/>
      <c r="N440" s="6" t="str">
        <v/>
      </c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</row>
    <row r="441" spans="1:50" ht="12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1"/>
      <c r="N441" s="6" t="str">
        <v/>
      </c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</row>
    <row r="442" spans="1:50" ht="12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1"/>
      <c r="N442" s="6" t="str">
        <v/>
      </c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</row>
    <row r="443" spans="1:50" ht="12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1"/>
      <c r="N443" s="6" t="str">
        <v/>
      </c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</row>
    <row r="444" spans="1:50" ht="12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1"/>
      <c r="N444" s="6" t="str">
        <v/>
      </c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</row>
    <row r="445" spans="1:50" ht="12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1"/>
      <c r="N445" s="6" t="str">
        <v/>
      </c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</row>
    <row r="446" spans="1:50" ht="12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1"/>
      <c r="N446" s="6" t="str">
        <v/>
      </c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</row>
    <row r="447" spans="1:50" ht="12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1"/>
      <c r="N447" s="6" t="str">
        <v/>
      </c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</row>
    <row r="448" spans="1:50" ht="12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1"/>
      <c r="N448" s="6" t="str">
        <v/>
      </c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</row>
    <row r="449" spans="1:50" ht="12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1"/>
      <c r="N449" s="6" t="str">
        <v/>
      </c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</row>
    <row r="450" spans="1:50" ht="12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1"/>
      <c r="N450" s="6" t="str">
        <v/>
      </c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</row>
    <row r="451" spans="1:50" ht="12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1"/>
      <c r="N451" s="6" t="str">
        <v/>
      </c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</row>
    <row r="452" spans="1:50" ht="12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1"/>
      <c r="N452" s="6" t="str">
        <v/>
      </c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</row>
    <row r="453" spans="1:50" ht="12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1"/>
      <c r="N453" s="6" t="str">
        <v/>
      </c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</row>
    <row r="454" spans="1:50" ht="12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1"/>
      <c r="N454" s="6" t="str">
        <v/>
      </c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</row>
    <row r="455" spans="1:50" ht="12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1"/>
      <c r="N455" s="6" t="str">
        <v/>
      </c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</row>
    <row r="456" spans="1:50" ht="12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1"/>
      <c r="N456" s="6" t="str">
        <v/>
      </c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</row>
    <row r="457" spans="1:50" ht="12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1"/>
      <c r="N457" s="6" t="str">
        <v/>
      </c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</row>
    <row r="458" spans="1:50" ht="12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1"/>
      <c r="N458" s="6" t="str">
        <v/>
      </c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</row>
    <row r="459" spans="1:50" ht="12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1"/>
      <c r="N459" s="6" t="str">
        <v/>
      </c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</row>
    <row r="460" spans="1:50" ht="12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1"/>
      <c r="N460" s="6" t="str">
        <v/>
      </c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</row>
    <row r="461" spans="1:50" ht="12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1"/>
      <c r="N461" s="6" t="str">
        <v/>
      </c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</row>
    <row r="462" spans="1:50" ht="12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1"/>
      <c r="N462" s="6" t="str">
        <v/>
      </c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</row>
    <row r="463" spans="1:50" ht="12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1"/>
      <c r="N463" s="6" t="str">
        <v/>
      </c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</row>
    <row r="464" spans="1:50" ht="12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1"/>
      <c r="N464" s="6" t="str">
        <v/>
      </c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</row>
    <row r="465" spans="1:50" ht="12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1"/>
      <c r="N465" s="6" t="str">
        <v/>
      </c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</row>
    <row r="466" spans="1:50" ht="12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1"/>
      <c r="N466" s="6" t="str">
        <v/>
      </c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</row>
    <row r="467" spans="1:50" ht="12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1"/>
      <c r="N467" s="6" t="str">
        <v/>
      </c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</row>
    <row r="468" spans="1:50" ht="12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1"/>
      <c r="N468" s="6" t="str">
        <v/>
      </c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</row>
    <row r="469" spans="1:50" ht="12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1"/>
      <c r="N469" s="6" t="str">
        <v/>
      </c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</row>
    <row r="470" spans="1:50" ht="12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1"/>
      <c r="N470" s="6" t="str">
        <v/>
      </c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</row>
    <row r="471" spans="1:50" ht="12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1"/>
      <c r="N471" s="6" t="str">
        <v/>
      </c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</row>
    <row r="472" spans="1:50" ht="12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1"/>
      <c r="N472" s="6" t="str">
        <v/>
      </c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</row>
    <row r="473" spans="1:50" ht="12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1"/>
      <c r="N473" s="6" t="str">
        <v/>
      </c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</row>
    <row r="474" spans="1:50" ht="12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1"/>
      <c r="N474" s="6" t="str">
        <v/>
      </c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</row>
    <row r="475" spans="1:50" ht="12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1"/>
      <c r="N475" s="6" t="str">
        <v/>
      </c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</row>
    <row r="476" spans="1:50" ht="12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1"/>
      <c r="N476" s="6" t="str">
        <v/>
      </c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</row>
    <row r="477" spans="1:50" ht="12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1"/>
      <c r="N477" s="6" t="str">
        <v/>
      </c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</row>
    <row r="478" spans="1:50" ht="12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1"/>
      <c r="N478" s="6" t="str">
        <v/>
      </c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</row>
    <row r="479" spans="1:50" ht="12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1"/>
      <c r="N479" s="6" t="str">
        <v/>
      </c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</row>
    <row r="480" spans="1:50" ht="12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1"/>
      <c r="N480" s="6" t="str">
        <v/>
      </c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</row>
    <row r="481" spans="1:50" ht="12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1"/>
      <c r="N481" s="6" t="str">
        <v/>
      </c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</row>
    <row r="482" spans="1:50" ht="12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1"/>
      <c r="N482" s="6" t="str">
        <v/>
      </c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</row>
    <row r="483" spans="1:50" ht="12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1"/>
      <c r="N483" s="6" t="str">
        <v/>
      </c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</row>
    <row r="484" spans="1:50" ht="12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1"/>
      <c r="N484" s="6" t="str">
        <v/>
      </c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</row>
    <row r="485" spans="1:50" ht="12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1"/>
      <c r="N485" s="6" t="str">
        <v/>
      </c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</row>
    <row r="486" spans="1:50" ht="12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1"/>
      <c r="N486" s="6" t="str">
        <v/>
      </c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</row>
    <row r="487" spans="1:50" ht="12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1"/>
      <c r="N487" s="6" t="str">
        <v/>
      </c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</row>
    <row r="488" spans="1:50" ht="12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1"/>
      <c r="N488" s="6" t="str">
        <v/>
      </c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</row>
    <row r="489" spans="1:50" ht="12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1"/>
      <c r="N489" s="6" t="str">
        <v/>
      </c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</row>
    <row r="490" spans="1:50" ht="12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1"/>
      <c r="N490" s="6" t="str">
        <v/>
      </c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</row>
    <row r="491" spans="1:50" ht="12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1"/>
      <c r="N491" s="6" t="str">
        <v/>
      </c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</row>
    <row r="492" spans="1:50" ht="12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1"/>
      <c r="N492" s="6" t="str">
        <v/>
      </c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</row>
    <row r="493" spans="1:50" ht="12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1"/>
      <c r="N493" s="6" t="str">
        <v/>
      </c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</row>
    <row r="494" spans="1:50" ht="12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1"/>
      <c r="N494" s="6" t="str">
        <v/>
      </c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</row>
    <row r="495" spans="1:50" ht="12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1"/>
      <c r="N495" s="6" t="str">
        <v/>
      </c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</row>
    <row r="496" spans="1:50" ht="12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1"/>
      <c r="N496" s="6" t="str">
        <v/>
      </c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</row>
    <row r="497" spans="1:50" ht="12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1"/>
      <c r="N497" s="6" t="str">
        <v/>
      </c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</row>
    <row r="498" spans="1:50" ht="12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1"/>
      <c r="N498" s="6" t="str">
        <v/>
      </c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</row>
    <row r="499" spans="1:50" ht="12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1"/>
      <c r="N499" s="6" t="str">
        <v/>
      </c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</row>
    <row r="500" spans="1:50" ht="12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1"/>
      <c r="N500" s="6" t="str">
        <v/>
      </c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</row>
    <row r="501" spans="1:50" ht="12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1"/>
      <c r="N501" s="6" t="str">
        <v/>
      </c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</row>
    <row r="502" spans="1:50" ht="12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1"/>
      <c r="N502" s="6" t="str">
        <v/>
      </c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</row>
    <row r="503" spans="1:50" ht="12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1"/>
      <c r="N503" s="6" t="str">
        <v/>
      </c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</row>
    <row r="504" spans="1:50" ht="12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1"/>
      <c r="N504" s="6" t="str">
        <v/>
      </c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</row>
    <row r="505" spans="1:50" ht="12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1"/>
      <c r="N505" s="6" t="str">
        <v/>
      </c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</row>
    <row r="506" spans="1:50" ht="12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1"/>
      <c r="N506" s="6" t="str">
        <v/>
      </c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</row>
    <row r="507" spans="1:50" ht="12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1"/>
      <c r="N507" s="6" t="str">
        <v/>
      </c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</row>
    <row r="508" spans="1:50" ht="12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1"/>
      <c r="N508" s="6" t="str">
        <v/>
      </c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</row>
    <row r="509" spans="1:50" ht="12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1"/>
      <c r="N509" s="6" t="str">
        <v/>
      </c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</row>
    <row r="510" spans="1:50" ht="12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1"/>
      <c r="N510" s="6" t="str">
        <v/>
      </c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</row>
    <row r="511" spans="1:50" ht="12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1"/>
      <c r="N511" s="6" t="str">
        <v/>
      </c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</row>
    <row r="512" spans="1:50" ht="12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1"/>
      <c r="N512" s="6" t="str">
        <v/>
      </c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</row>
    <row r="513" spans="1:50" ht="12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1"/>
      <c r="N513" s="6" t="str">
        <v/>
      </c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</row>
    <row r="514" spans="1:50" ht="12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1"/>
      <c r="N514" s="6" t="str">
        <v/>
      </c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</row>
    <row r="515" spans="1:50" ht="12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1"/>
      <c r="N515" s="6" t="str">
        <v/>
      </c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</row>
    <row r="516" spans="1:50" ht="12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1"/>
      <c r="N516" s="6" t="str">
        <v/>
      </c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</row>
    <row r="517" spans="1:50" ht="12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1"/>
      <c r="N517" s="6" t="str">
        <v/>
      </c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</row>
    <row r="518" spans="1:50" ht="12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1"/>
      <c r="N518" s="6" t="str">
        <v/>
      </c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</row>
    <row r="519" spans="1:50" ht="12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1"/>
      <c r="N519" s="6" t="str">
        <v/>
      </c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</row>
    <row r="520" spans="1:50" ht="12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1"/>
      <c r="N520" s="6" t="str">
        <v/>
      </c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</row>
    <row r="521" spans="1:50" ht="12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1"/>
      <c r="N521" s="6" t="str">
        <v/>
      </c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</row>
    <row r="522" spans="1:50" ht="12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1"/>
      <c r="N522" s="6" t="str">
        <v/>
      </c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</row>
    <row r="523" spans="1:50" ht="12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1"/>
      <c r="N523" s="6" t="str">
        <v/>
      </c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</row>
    <row r="524" spans="1:50" ht="12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1"/>
      <c r="N524" s="6" t="str">
        <v/>
      </c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</row>
    <row r="525" spans="1:50" ht="12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1"/>
      <c r="N525" s="6" t="str">
        <v/>
      </c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</row>
    <row r="526" spans="1:50" ht="12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1"/>
      <c r="N526" s="6" t="str">
        <v/>
      </c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</row>
    <row r="527" spans="1:50" ht="12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1"/>
      <c r="N527" s="6" t="str">
        <v/>
      </c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</row>
    <row r="528" spans="1:50" ht="12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1"/>
      <c r="N528" s="6" t="str">
        <v/>
      </c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</row>
    <row r="529" spans="1:50" ht="12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1"/>
      <c r="N529" s="6" t="str">
        <v/>
      </c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</row>
    <row r="530" spans="1:50" ht="12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1"/>
      <c r="N530" s="6" t="str">
        <v/>
      </c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</row>
    <row r="531" spans="1:50" ht="12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1"/>
      <c r="N531" s="6" t="str">
        <v/>
      </c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</row>
    <row r="532" spans="1:50" ht="12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1"/>
      <c r="N532" s="6" t="str">
        <v/>
      </c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</row>
    <row r="533" spans="1:50" ht="12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1"/>
      <c r="N533" s="6" t="str">
        <v/>
      </c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</row>
    <row r="534" spans="1:50" ht="12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1"/>
      <c r="N534" s="6" t="str">
        <v/>
      </c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</row>
    <row r="535" spans="1:50" ht="12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1"/>
      <c r="N535" s="6" t="str">
        <v/>
      </c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</row>
    <row r="536" spans="1:50" ht="12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1"/>
      <c r="N536" s="6" t="str">
        <v/>
      </c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</row>
    <row r="537" spans="1:50" ht="12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1"/>
      <c r="N537" s="6" t="str">
        <v/>
      </c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</row>
    <row r="538" spans="1:50" ht="12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1"/>
      <c r="N538" s="6" t="str">
        <v/>
      </c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</row>
    <row r="539" spans="1:50" ht="12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1"/>
      <c r="N539" s="6" t="str">
        <v/>
      </c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</row>
    <row r="540" spans="1:50" ht="12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1"/>
      <c r="N540" s="6" t="str">
        <v/>
      </c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</row>
    <row r="541" spans="1:50" ht="12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1"/>
      <c r="N541" s="6" t="str">
        <v/>
      </c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</row>
    <row r="542" spans="1:50" ht="12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1"/>
      <c r="N542" s="6" t="str">
        <v/>
      </c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</row>
    <row r="543" spans="1:50" ht="12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1"/>
      <c r="N543" s="6" t="str">
        <v/>
      </c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</row>
    <row r="544" spans="1:50" ht="12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1"/>
      <c r="N544" s="6" t="str">
        <v/>
      </c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</row>
    <row r="545" spans="1:50" ht="12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1"/>
      <c r="N545" s="6" t="str">
        <v/>
      </c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</row>
    <row r="546" spans="1:50" ht="12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1"/>
      <c r="N546" s="6" t="str">
        <v/>
      </c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</row>
    <row r="547" spans="1:50" ht="12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1"/>
      <c r="N547" s="6" t="str">
        <v/>
      </c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</row>
    <row r="548" spans="1:50" ht="12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1"/>
      <c r="N548" s="6" t="str">
        <v/>
      </c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</row>
    <row r="549" spans="1:50" ht="12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1"/>
      <c r="N549" s="6" t="str">
        <v/>
      </c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</row>
    <row r="550" spans="1:50" ht="12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1"/>
      <c r="N550" s="6" t="str">
        <v/>
      </c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</row>
    <row r="551" spans="1:50" ht="12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1"/>
      <c r="N551" s="6" t="str">
        <v/>
      </c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</row>
    <row r="552" spans="1:50" ht="12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1"/>
      <c r="N552" s="6" t="str">
        <v/>
      </c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</row>
    <row r="553" spans="1:50" ht="12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1"/>
      <c r="N553" s="6" t="str">
        <v/>
      </c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</row>
    <row r="554" spans="1:50" ht="12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1"/>
      <c r="N554" s="6" t="str">
        <v/>
      </c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</row>
    <row r="555" spans="1:50" ht="12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1"/>
      <c r="N555" s="6" t="str">
        <v/>
      </c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</row>
    <row r="556" spans="1:50" ht="12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1"/>
      <c r="N556" s="6" t="str">
        <v/>
      </c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</row>
    <row r="557" spans="1:50" ht="12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1"/>
      <c r="N557" s="6" t="str">
        <v/>
      </c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</row>
    <row r="558" spans="1:50" ht="12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1"/>
      <c r="N558" s="6" t="str">
        <v/>
      </c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</row>
    <row r="559" spans="1:50" ht="12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1"/>
      <c r="N559" s="6" t="str">
        <v/>
      </c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</row>
    <row r="560" spans="1:50" ht="12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1"/>
      <c r="N560" s="6" t="str">
        <v/>
      </c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</row>
    <row r="561" spans="1:50" ht="12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1"/>
      <c r="N561" s="6" t="str">
        <v/>
      </c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</row>
    <row r="562" spans="1:50" ht="12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1"/>
      <c r="N562" s="6" t="str">
        <v/>
      </c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</row>
    <row r="563" spans="1:50" ht="12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1"/>
      <c r="N563" s="6" t="str">
        <v/>
      </c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</row>
    <row r="564" spans="1:50" ht="12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1"/>
      <c r="N564" s="6" t="str">
        <v/>
      </c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</row>
    <row r="565" spans="1:50" ht="12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1"/>
      <c r="N565" s="6" t="str">
        <v/>
      </c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</row>
    <row r="566" spans="1:50" ht="12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1"/>
      <c r="N566" s="6" t="str">
        <v/>
      </c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</row>
    <row r="567" spans="1:50" ht="12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1"/>
      <c r="N567" s="6" t="str">
        <v/>
      </c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</row>
    <row r="568" spans="1:50" ht="12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1"/>
      <c r="N568" s="6" t="str">
        <v/>
      </c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</row>
    <row r="569" spans="1:50" ht="12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1"/>
      <c r="N569" s="6" t="str">
        <v/>
      </c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</row>
    <row r="570" spans="1:50" ht="12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1"/>
      <c r="N570" s="6" t="str">
        <v/>
      </c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</row>
    <row r="571" spans="1:50" ht="12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1"/>
      <c r="N571" s="6" t="str">
        <v/>
      </c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</row>
    <row r="572" spans="1:50" ht="12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1"/>
      <c r="N572" s="6" t="str">
        <v/>
      </c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</row>
    <row r="573" spans="1:50" ht="12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1"/>
      <c r="N573" s="6" t="str">
        <v/>
      </c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</row>
    <row r="574" spans="1:50" ht="12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1"/>
      <c r="N574" s="6" t="str">
        <v/>
      </c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</row>
    <row r="575" spans="1:50" ht="12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1"/>
      <c r="N575" s="6" t="str">
        <v/>
      </c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</row>
    <row r="576" spans="1:50" ht="12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1"/>
      <c r="N576" s="6" t="str">
        <v/>
      </c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</row>
    <row r="577" spans="1:50" ht="12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1"/>
      <c r="N577" s="6" t="str">
        <v/>
      </c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</row>
    <row r="578" spans="1:50" ht="12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1"/>
      <c r="N578" s="6" t="str">
        <v/>
      </c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</row>
    <row r="579" spans="1:50" ht="12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1"/>
      <c r="N579" s="6" t="str">
        <v/>
      </c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</row>
    <row r="580" spans="1:50" ht="12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1"/>
      <c r="N580" s="6" t="str">
        <v/>
      </c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</row>
    <row r="581" spans="1:50" ht="12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1"/>
      <c r="N581" s="6" t="str">
        <v/>
      </c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</row>
    <row r="582" spans="1:50" ht="12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1"/>
      <c r="N582" s="6" t="str">
        <v/>
      </c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</row>
    <row r="583" spans="1:50" ht="12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1"/>
      <c r="N583" s="6" t="str">
        <v/>
      </c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</row>
    <row r="584" spans="1:50" ht="12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1"/>
      <c r="N584" s="6" t="str">
        <v/>
      </c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</row>
    <row r="585" spans="1:50" ht="12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1"/>
      <c r="N585" s="6" t="str">
        <v/>
      </c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</row>
    <row r="586" spans="1:50" ht="12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1"/>
      <c r="N586" s="6" t="str">
        <v/>
      </c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</row>
    <row r="587" spans="1:50" ht="12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1"/>
      <c r="N587" s="6" t="str">
        <v/>
      </c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</row>
    <row r="588" spans="1:50" ht="12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1"/>
      <c r="N588" s="6" t="str">
        <v/>
      </c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</row>
    <row r="589" spans="1:50" ht="12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1"/>
      <c r="N589" s="6" t="str">
        <v/>
      </c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</row>
    <row r="590" spans="1:50" ht="12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1"/>
      <c r="N590" s="6" t="str">
        <v/>
      </c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</row>
    <row r="591" spans="1:50" ht="12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1"/>
      <c r="N591" s="6" t="str">
        <v/>
      </c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</row>
    <row r="592" spans="1:50" ht="12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1"/>
      <c r="N592" s="6" t="str">
        <v/>
      </c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</row>
    <row r="593" spans="1:50" ht="12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1"/>
      <c r="N593" s="6" t="str">
        <v/>
      </c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</row>
    <row r="594" spans="1:50" ht="12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1"/>
      <c r="N594" s="6" t="str">
        <v/>
      </c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</row>
    <row r="595" spans="1:50" ht="12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1"/>
      <c r="N595" s="6" t="str">
        <v/>
      </c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</row>
    <row r="596" spans="1:50" ht="12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1"/>
      <c r="N596" s="6" t="str">
        <v/>
      </c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</row>
    <row r="597" spans="1:50" ht="12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1"/>
      <c r="N597" s="6" t="str">
        <v/>
      </c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</row>
    <row r="598" spans="1:50" ht="12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1"/>
      <c r="N598" s="6" t="str">
        <v/>
      </c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</row>
    <row r="599" spans="1:50" ht="12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1"/>
      <c r="N599" s="6" t="str">
        <v/>
      </c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</row>
    <row r="600" spans="1:50" ht="12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1"/>
      <c r="N600" s="6" t="str">
        <v/>
      </c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</row>
    <row r="601" spans="1:50" ht="12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1"/>
      <c r="N601" s="6" t="str">
        <v/>
      </c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</row>
    <row r="602" spans="1:50" ht="12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1"/>
      <c r="N602" s="6" t="str">
        <v/>
      </c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</row>
    <row r="603" spans="1:50" ht="12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1"/>
      <c r="N603" s="6" t="str">
        <v/>
      </c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</row>
    <row r="604" spans="1:50" ht="12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1"/>
      <c r="N604" s="6" t="str">
        <v/>
      </c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</row>
    <row r="605" spans="1:50" ht="12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1"/>
      <c r="N605" s="6" t="str">
        <v/>
      </c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</row>
    <row r="606" spans="1:50" ht="12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1"/>
      <c r="N606" s="6" t="str">
        <v/>
      </c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</row>
    <row r="607" spans="1:50" ht="12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1"/>
      <c r="N607" s="6" t="str">
        <v/>
      </c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</row>
    <row r="608" spans="1:50" ht="12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1"/>
      <c r="N608" s="6" t="str">
        <v/>
      </c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</row>
    <row r="609" spans="1:50" ht="12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1"/>
      <c r="N609" s="6" t="str">
        <v/>
      </c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</row>
    <row r="610" spans="1:50" ht="12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1"/>
      <c r="N610" s="6" t="str">
        <v/>
      </c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</row>
    <row r="611" spans="1:50" ht="12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1"/>
      <c r="N611" s="6" t="str">
        <v/>
      </c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</row>
    <row r="612" spans="1:50" ht="12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1"/>
      <c r="N612" s="6" t="str">
        <v/>
      </c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</row>
    <row r="613" spans="1:50" ht="12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1"/>
      <c r="N613" s="6" t="str">
        <v/>
      </c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</row>
    <row r="614" spans="1:50" ht="12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1"/>
      <c r="N614" s="6" t="str">
        <v/>
      </c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</row>
    <row r="615" spans="1:50" ht="12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1"/>
      <c r="N615" s="6" t="str">
        <v/>
      </c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</row>
    <row r="616" spans="1:50" ht="12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1"/>
      <c r="N616" s="6" t="str">
        <v/>
      </c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</row>
    <row r="617" spans="1:50" ht="12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1"/>
      <c r="N617" s="6" t="str">
        <v/>
      </c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</row>
    <row r="618" spans="1:50" ht="12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1"/>
      <c r="N618" s="6" t="str">
        <v/>
      </c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</row>
    <row r="619" spans="1:50" ht="12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1"/>
      <c r="N619" s="6" t="str">
        <v/>
      </c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</row>
    <row r="620" spans="1:50" ht="12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1"/>
      <c r="N620" s="6" t="str">
        <v/>
      </c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</row>
    <row r="621" spans="1:50" ht="12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1"/>
      <c r="N621" s="6" t="str">
        <v/>
      </c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</row>
    <row r="622" spans="1:50" ht="12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1"/>
      <c r="N622" s="6" t="str">
        <v/>
      </c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</row>
    <row r="623" spans="1:50" ht="12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1"/>
      <c r="N623" s="6" t="str">
        <v/>
      </c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</row>
    <row r="624" spans="1:50" ht="12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1"/>
      <c r="N624" s="6" t="str">
        <v/>
      </c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</row>
    <row r="625" spans="1:50" ht="12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1"/>
      <c r="N625" s="6" t="str">
        <v/>
      </c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</row>
    <row r="626" spans="1:50" ht="12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1"/>
      <c r="N626" s="6" t="str">
        <v/>
      </c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</row>
    <row r="627" spans="1:50" ht="12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1"/>
      <c r="N627" s="6" t="str">
        <v/>
      </c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</row>
    <row r="628" spans="1:50" ht="12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1"/>
      <c r="N628" s="6" t="str">
        <v/>
      </c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</row>
    <row r="629" spans="1:50" ht="12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1"/>
      <c r="N629" s="6" t="str">
        <v/>
      </c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</row>
    <row r="630" spans="1:50" ht="12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1"/>
      <c r="N630" s="6" t="str">
        <v/>
      </c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</row>
    <row r="631" spans="1:50" ht="12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1"/>
      <c r="N631" s="6" t="str">
        <v/>
      </c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</row>
    <row r="632" spans="1:50" ht="12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1"/>
      <c r="N632" s="6" t="str">
        <v/>
      </c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</row>
    <row r="633" spans="1:50" ht="12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1"/>
      <c r="N633" s="6" t="str">
        <v/>
      </c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</row>
    <row r="634" spans="1:50" ht="12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1"/>
      <c r="N634" s="6" t="str">
        <v/>
      </c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</row>
    <row r="635" spans="1:50" ht="12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1"/>
      <c r="N635" s="6" t="str">
        <v/>
      </c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</row>
    <row r="636" spans="1:50" ht="12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1"/>
      <c r="N636" s="6" t="str">
        <v/>
      </c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</row>
    <row r="637" spans="1:50" ht="12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1"/>
      <c r="N637" s="6" t="str">
        <v/>
      </c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</row>
    <row r="638" spans="1:50" ht="12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1"/>
      <c r="N638" s="6" t="str">
        <v/>
      </c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</row>
    <row r="639" spans="1:50" ht="12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1"/>
      <c r="N639" s="6" t="str">
        <v/>
      </c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</row>
    <row r="640" spans="1:50" ht="12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1"/>
      <c r="N640" s="6" t="str">
        <v/>
      </c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</row>
    <row r="641" spans="1:50" ht="12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1"/>
      <c r="N641" s="6" t="str">
        <v/>
      </c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AX641" s="6"/>
    </row>
    <row r="642" spans="1:50" ht="12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1"/>
      <c r="N642" s="6" t="str">
        <v/>
      </c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</row>
    <row r="643" spans="1:50" ht="12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1"/>
      <c r="N643" s="6" t="str">
        <v/>
      </c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  <c r="AV643" s="6"/>
      <c r="AW643" s="6"/>
      <c r="AX643" s="6"/>
    </row>
    <row r="644" spans="1:50" ht="12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1"/>
      <c r="N644" s="6" t="str">
        <v/>
      </c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/>
      <c r="AW644" s="6"/>
      <c r="AX644" s="6"/>
    </row>
    <row r="645" spans="1:50" ht="12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1"/>
      <c r="N645" s="6" t="str">
        <v/>
      </c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/>
      <c r="AX645" s="6"/>
    </row>
    <row r="646" spans="1:50" ht="12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1"/>
      <c r="N646" s="6" t="str">
        <v/>
      </c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</row>
    <row r="647" spans="1:50" ht="12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1"/>
      <c r="N647" s="6" t="str">
        <v/>
      </c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</row>
    <row r="648" spans="1:50" ht="12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1"/>
      <c r="N648" s="6" t="str">
        <v/>
      </c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</row>
    <row r="649" spans="1:50" ht="12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1"/>
      <c r="N649" s="6" t="str">
        <v/>
      </c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AX649" s="6"/>
    </row>
    <row r="650" spans="1:50" ht="12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1"/>
      <c r="N650" s="6" t="str">
        <v/>
      </c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</row>
    <row r="651" spans="1:50" ht="12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1"/>
      <c r="N651" s="6" t="str">
        <v/>
      </c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  <c r="AV651" s="6"/>
      <c r="AW651" s="6"/>
      <c r="AX651" s="6"/>
    </row>
    <row r="652" spans="1:50" ht="12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1"/>
      <c r="N652" s="6" t="str">
        <v/>
      </c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  <c r="AU652" s="6"/>
      <c r="AV652" s="6"/>
      <c r="AW652" s="6"/>
      <c r="AX652" s="6"/>
    </row>
    <row r="653" spans="1:50" ht="12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1"/>
      <c r="N653" s="6" t="str">
        <v/>
      </c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  <c r="AU653" s="6"/>
      <c r="AV653" s="6"/>
      <c r="AW653" s="6"/>
      <c r="AX653" s="6"/>
    </row>
    <row r="654" spans="1:50" ht="12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1"/>
      <c r="N654" s="6" t="str">
        <v/>
      </c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</row>
    <row r="655" spans="1:50" ht="12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1"/>
      <c r="N655" s="6" t="str">
        <v/>
      </c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AX655" s="6"/>
    </row>
    <row r="656" spans="1:50" ht="12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1"/>
      <c r="N656" s="6" t="str">
        <v/>
      </c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  <c r="AX656" s="6"/>
    </row>
    <row r="657" spans="1:50" ht="12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1"/>
      <c r="N657" s="6" t="str">
        <v/>
      </c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  <c r="AX657" s="6"/>
    </row>
    <row r="658" spans="1:50" ht="12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1"/>
      <c r="N658" s="6" t="str">
        <v/>
      </c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</row>
    <row r="659" spans="1:50" ht="12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1"/>
      <c r="N659" s="6" t="str">
        <v/>
      </c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  <c r="AV659" s="6"/>
      <c r="AW659" s="6"/>
      <c r="AX659" s="6"/>
    </row>
    <row r="660" spans="1:50" ht="12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1"/>
      <c r="N660" s="6" t="str">
        <v/>
      </c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</row>
    <row r="661" spans="1:50" ht="12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1"/>
      <c r="N661" s="6" t="str">
        <v/>
      </c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  <c r="AX661" s="6"/>
    </row>
    <row r="662" spans="1:50" ht="12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1"/>
      <c r="N662" s="6" t="str">
        <v/>
      </c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</row>
    <row r="663" spans="1:50" ht="12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1"/>
      <c r="N663" s="6" t="str">
        <v/>
      </c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  <c r="AU663" s="6"/>
      <c r="AV663" s="6"/>
      <c r="AW663" s="6"/>
      <c r="AX663" s="6"/>
    </row>
    <row r="664" spans="1:50" ht="12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1"/>
      <c r="N664" s="6" t="str">
        <v/>
      </c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  <c r="AV664" s="6"/>
      <c r="AW664" s="6"/>
      <c r="AX664" s="6"/>
    </row>
    <row r="665" spans="1:50" ht="12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1"/>
      <c r="N665" s="6" t="str">
        <v/>
      </c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  <c r="AX665" s="6"/>
    </row>
    <row r="666" spans="1:50" ht="12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1"/>
      <c r="N666" s="6" t="str">
        <v/>
      </c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</row>
    <row r="667" spans="1:50" ht="12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1"/>
      <c r="N667" s="6" t="str">
        <v/>
      </c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AX667" s="6"/>
    </row>
    <row r="668" spans="1:50" ht="12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1"/>
      <c r="N668" s="6" t="str">
        <v/>
      </c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6"/>
      <c r="AW668" s="6"/>
      <c r="AX668" s="6"/>
    </row>
    <row r="669" spans="1:50" ht="12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1"/>
      <c r="N669" s="6" t="str">
        <v/>
      </c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</row>
    <row r="670" spans="1:50" ht="12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1"/>
      <c r="N670" s="6" t="str">
        <v/>
      </c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</row>
    <row r="671" spans="1:50" ht="12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1"/>
      <c r="N671" s="6" t="str">
        <v/>
      </c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AX671" s="6"/>
    </row>
    <row r="672" spans="1:50" ht="12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1"/>
      <c r="N672" s="6" t="str">
        <v/>
      </c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</row>
    <row r="673" spans="1:50" ht="12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1"/>
      <c r="N673" s="6" t="str">
        <v/>
      </c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AX673" s="6"/>
    </row>
    <row r="674" spans="1:50" ht="12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1"/>
      <c r="N674" s="6" t="str">
        <v/>
      </c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</row>
    <row r="675" spans="1:50" ht="12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1"/>
      <c r="N675" s="6" t="str">
        <v/>
      </c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</row>
    <row r="676" spans="1:50" ht="12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1"/>
      <c r="N676" s="6" t="str">
        <v/>
      </c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</row>
    <row r="677" spans="1:50" ht="12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1"/>
      <c r="N677" s="6" t="str">
        <v/>
      </c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AX677" s="6"/>
    </row>
    <row r="678" spans="1:50" ht="12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1"/>
      <c r="N678" s="6" t="str">
        <v/>
      </c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</row>
    <row r="679" spans="1:50" ht="12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1"/>
      <c r="N679" s="6" t="str">
        <v/>
      </c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/>
      <c r="AX679" s="6"/>
    </row>
    <row r="680" spans="1:50" ht="12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1"/>
      <c r="N680" s="6" t="str">
        <v/>
      </c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AX680" s="6"/>
    </row>
    <row r="681" spans="1:50" ht="12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1"/>
      <c r="N681" s="6" t="str">
        <v/>
      </c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</row>
    <row r="682" spans="1:50" ht="12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1"/>
      <c r="N682" s="6" t="str">
        <v/>
      </c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</row>
    <row r="683" spans="1:50" ht="12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1"/>
      <c r="N683" s="6" t="str">
        <v/>
      </c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</row>
    <row r="684" spans="1:50" ht="12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1"/>
      <c r="N684" s="6" t="str">
        <v/>
      </c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</row>
    <row r="685" spans="1:50" ht="12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1"/>
      <c r="N685" s="6" t="str">
        <v/>
      </c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6"/>
      <c r="AX685" s="6"/>
    </row>
    <row r="686" spans="1:50" ht="12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1"/>
      <c r="N686" s="6" t="str">
        <v/>
      </c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</row>
    <row r="687" spans="1:50" ht="12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1"/>
      <c r="N687" s="6" t="str">
        <v/>
      </c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  <c r="AU687" s="6"/>
      <c r="AV687" s="6"/>
      <c r="AW687" s="6"/>
      <c r="AX687" s="6"/>
    </row>
    <row r="688" spans="1:50" ht="12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1"/>
      <c r="N688" s="6" t="str">
        <v/>
      </c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  <c r="AX688" s="6"/>
    </row>
    <row r="689" spans="1:50" ht="12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1"/>
      <c r="N689" s="6" t="str">
        <v/>
      </c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  <c r="AU689" s="6"/>
      <c r="AV689" s="6"/>
      <c r="AW689" s="6"/>
      <c r="AX689" s="6"/>
    </row>
    <row r="690" spans="1:50" ht="12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1"/>
      <c r="N690" s="6" t="str">
        <v/>
      </c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</row>
    <row r="691" spans="1:50" ht="12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1"/>
      <c r="N691" s="6" t="str">
        <v/>
      </c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</row>
    <row r="692" spans="1:50" ht="12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1"/>
      <c r="N692" s="6" t="str">
        <v/>
      </c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  <c r="AU692" s="6"/>
      <c r="AV692" s="6"/>
      <c r="AW692" s="6"/>
      <c r="AX692" s="6"/>
    </row>
    <row r="693" spans="1:50" ht="12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1"/>
      <c r="N693" s="6" t="str">
        <v/>
      </c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  <c r="AU693" s="6"/>
      <c r="AV693" s="6"/>
      <c r="AW693" s="6"/>
      <c r="AX693" s="6"/>
    </row>
    <row r="694" spans="1:50" ht="12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1"/>
      <c r="N694" s="6" t="str">
        <v/>
      </c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</row>
    <row r="695" spans="1:50" ht="12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1"/>
      <c r="N695" s="6" t="str">
        <v/>
      </c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  <c r="AV695" s="6"/>
      <c r="AW695" s="6"/>
      <c r="AX695" s="6"/>
    </row>
    <row r="696" spans="1:50" ht="12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1"/>
      <c r="N696" s="6" t="str">
        <v/>
      </c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  <c r="AX696" s="6"/>
    </row>
    <row r="697" spans="1:50" ht="12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1"/>
      <c r="N697" s="6" t="str">
        <v/>
      </c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6"/>
      <c r="AX697" s="6"/>
    </row>
    <row r="698" spans="1:50" ht="12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1"/>
      <c r="N698" s="6" t="str">
        <v/>
      </c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</row>
    <row r="699" spans="1:50" ht="12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1"/>
      <c r="N699" s="6" t="str">
        <v/>
      </c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  <c r="AX699" s="6"/>
    </row>
    <row r="700" spans="1:50" ht="12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1"/>
      <c r="N700" s="6" t="str">
        <v/>
      </c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AX700" s="6"/>
    </row>
    <row r="701" spans="1:50" ht="12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1"/>
      <c r="N701" s="6" t="str">
        <v/>
      </c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  <c r="AU701" s="6"/>
      <c r="AV701" s="6"/>
      <c r="AW701" s="6"/>
      <c r="AX701" s="6"/>
    </row>
    <row r="702" spans="1:50" ht="12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1"/>
      <c r="N702" s="6" t="str">
        <v/>
      </c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</row>
    <row r="703" spans="1:50" ht="12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1"/>
      <c r="N703" s="6" t="str">
        <v/>
      </c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  <c r="AV703" s="6"/>
      <c r="AW703" s="6"/>
      <c r="AX703" s="6"/>
    </row>
    <row r="704" spans="1:50" ht="12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1"/>
      <c r="N704" s="6" t="str">
        <v/>
      </c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  <c r="AX704" s="6"/>
    </row>
    <row r="705" spans="1:50" ht="12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1"/>
      <c r="N705" s="6" t="str">
        <v/>
      </c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  <c r="AU705" s="6"/>
      <c r="AV705" s="6"/>
      <c r="AW705" s="6"/>
      <c r="AX705" s="6"/>
    </row>
    <row r="706" spans="1:50" ht="12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1"/>
      <c r="N706" s="6" t="str">
        <v/>
      </c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</row>
    <row r="707" spans="1:50" ht="12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1"/>
      <c r="N707" s="6" t="str">
        <v/>
      </c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  <c r="AV707" s="6"/>
      <c r="AW707" s="6"/>
      <c r="AX707" s="6"/>
    </row>
    <row r="708" spans="1:50" ht="12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1"/>
      <c r="N708" s="6" t="str">
        <v/>
      </c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  <c r="AU708" s="6"/>
      <c r="AV708" s="6"/>
      <c r="AW708" s="6"/>
      <c r="AX708" s="6"/>
    </row>
    <row r="709" spans="1:50" ht="12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1"/>
      <c r="N709" s="6" t="str">
        <v/>
      </c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6"/>
      <c r="AX709" s="6"/>
    </row>
    <row r="710" spans="1:50" ht="12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1"/>
      <c r="N710" s="6" t="str">
        <v/>
      </c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</row>
    <row r="711" spans="1:50" ht="12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1"/>
      <c r="N711" s="6" t="str">
        <v/>
      </c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</row>
    <row r="712" spans="1:50" ht="12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1"/>
      <c r="N712" s="6" t="str">
        <v/>
      </c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6"/>
      <c r="AX712" s="6"/>
    </row>
    <row r="713" spans="1:50" ht="12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1"/>
      <c r="N713" s="6" t="str">
        <v/>
      </c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AX713" s="6"/>
    </row>
    <row r="714" spans="1:50" ht="12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1"/>
      <c r="N714" s="6" t="str">
        <v/>
      </c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</row>
    <row r="715" spans="1:50" ht="12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1"/>
      <c r="N715" s="6" t="str">
        <v/>
      </c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</row>
    <row r="716" spans="1:50" ht="12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1"/>
      <c r="N716" s="6" t="str">
        <v/>
      </c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6"/>
      <c r="AW716" s="6"/>
      <c r="AX716" s="6"/>
    </row>
    <row r="717" spans="1:50" ht="12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1"/>
      <c r="N717" s="6" t="str">
        <v/>
      </c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</row>
    <row r="718" spans="1:50" ht="12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1"/>
      <c r="N718" s="6" t="str">
        <v/>
      </c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</row>
    <row r="719" spans="1:50" ht="12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1"/>
      <c r="N719" s="6" t="str">
        <v/>
      </c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6"/>
      <c r="AX719" s="6"/>
    </row>
    <row r="720" spans="1:50" ht="12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1"/>
      <c r="N720" s="6" t="str">
        <v/>
      </c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</row>
    <row r="721" spans="1:50" ht="12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1"/>
      <c r="N721" s="6" t="str">
        <v/>
      </c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AX721" s="6"/>
    </row>
    <row r="722" spans="1:50" ht="12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1"/>
      <c r="N722" s="6" t="str">
        <v/>
      </c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</row>
    <row r="723" spans="1:50" ht="12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1"/>
      <c r="N723" s="6" t="str">
        <v/>
      </c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</row>
    <row r="724" spans="1:50" ht="12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1"/>
      <c r="N724" s="6" t="str">
        <v/>
      </c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</row>
    <row r="725" spans="1:50" ht="12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1"/>
      <c r="N725" s="6" t="str">
        <v/>
      </c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</row>
    <row r="726" spans="1:50" ht="12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1"/>
      <c r="N726" s="6" t="str">
        <v/>
      </c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</row>
    <row r="727" spans="1:50" ht="12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1"/>
      <c r="N727" s="6" t="str">
        <v/>
      </c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  <c r="AU727" s="6"/>
      <c r="AV727" s="6"/>
      <c r="AW727" s="6"/>
      <c r="AX727" s="6"/>
    </row>
    <row r="728" spans="1:50" ht="12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1"/>
      <c r="N728" s="6" t="str">
        <v/>
      </c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  <c r="AV728" s="6"/>
      <c r="AW728" s="6"/>
      <c r="AX728" s="6"/>
    </row>
    <row r="729" spans="1:50" ht="12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1"/>
      <c r="N729" s="6" t="str">
        <v/>
      </c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  <c r="AU729" s="6"/>
      <c r="AV729" s="6"/>
      <c r="AW729" s="6"/>
      <c r="AX729" s="6"/>
    </row>
    <row r="730" spans="1:50" ht="12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1"/>
      <c r="N730" s="6" t="str">
        <v/>
      </c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</row>
    <row r="731" spans="1:50" ht="12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1"/>
      <c r="N731" s="6" t="str">
        <v/>
      </c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6"/>
      <c r="AX731" s="6"/>
    </row>
    <row r="732" spans="1:50" ht="12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1"/>
      <c r="N732" s="6" t="str">
        <v/>
      </c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</row>
    <row r="733" spans="1:50" ht="12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1"/>
      <c r="N733" s="6" t="str">
        <v/>
      </c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6"/>
      <c r="AX733" s="6"/>
    </row>
    <row r="734" spans="1:50" ht="12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1"/>
      <c r="N734" s="6" t="str">
        <v/>
      </c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</row>
    <row r="735" spans="1:50" ht="12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1"/>
      <c r="N735" s="6" t="str">
        <v/>
      </c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  <c r="AX735" s="6"/>
    </row>
    <row r="736" spans="1:50" ht="12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1"/>
      <c r="N736" s="6" t="str">
        <v/>
      </c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</row>
    <row r="737" spans="1:50" ht="12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1"/>
      <c r="N737" s="6" t="str">
        <v/>
      </c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6"/>
      <c r="AX737" s="6"/>
    </row>
    <row r="738" spans="1:50" ht="12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1"/>
      <c r="N738" s="6" t="str">
        <v/>
      </c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</row>
    <row r="739" spans="1:50" ht="12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1"/>
      <c r="N739" s="6" t="str">
        <v/>
      </c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</row>
    <row r="740" spans="1:50" ht="12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1"/>
      <c r="N740" s="6" t="str">
        <v/>
      </c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  <c r="AU740" s="6"/>
      <c r="AV740" s="6"/>
      <c r="AW740" s="6"/>
      <c r="AX740" s="6"/>
    </row>
    <row r="741" spans="1:50" ht="12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1"/>
      <c r="N741" s="6" t="str">
        <v/>
      </c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  <c r="AV741" s="6"/>
      <c r="AW741" s="6"/>
      <c r="AX741" s="6"/>
    </row>
    <row r="742" spans="1:50" ht="12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1"/>
      <c r="N742" s="6" t="str">
        <v/>
      </c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</row>
    <row r="743" spans="1:50" ht="12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1"/>
      <c r="N743" s="6" t="str">
        <v/>
      </c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6"/>
      <c r="AX743" s="6"/>
    </row>
    <row r="744" spans="1:50" ht="12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1"/>
      <c r="N744" s="6" t="str">
        <v/>
      </c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</row>
    <row r="745" spans="1:50" ht="12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1"/>
      <c r="N745" s="6" t="str">
        <v/>
      </c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6"/>
      <c r="AX745" s="6"/>
    </row>
    <row r="746" spans="1:50" ht="12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1"/>
      <c r="N746" s="6" t="str">
        <v/>
      </c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</row>
    <row r="747" spans="1:50" ht="12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1"/>
      <c r="N747" s="6" t="str">
        <v/>
      </c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6"/>
      <c r="AX747" s="6"/>
    </row>
    <row r="748" spans="1:50" ht="12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1"/>
      <c r="N748" s="6" t="str">
        <v/>
      </c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  <c r="AU748" s="6"/>
      <c r="AV748" s="6"/>
      <c r="AW748" s="6"/>
      <c r="AX748" s="6"/>
    </row>
    <row r="749" spans="1:50" ht="12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1"/>
      <c r="N749" s="6" t="str">
        <v/>
      </c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  <c r="AU749" s="6"/>
      <c r="AV749" s="6"/>
      <c r="AW749" s="6"/>
      <c r="AX749" s="6"/>
    </row>
    <row r="750" spans="1:50" ht="12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1"/>
      <c r="N750" s="6" t="str">
        <v/>
      </c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</row>
    <row r="751" spans="1:50" ht="12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1"/>
      <c r="N751" s="6" t="str">
        <v/>
      </c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  <c r="AV751" s="6"/>
      <c r="AW751" s="6"/>
      <c r="AX751" s="6"/>
    </row>
    <row r="752" spans="1:50" ht="12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1"/>
      <c r="N752" s="6" t="str">
        <v/>
      </c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  <c r="AU752" s="6"/>
      <c r="AV752" s="6"/>
      <c r="AW752" s="6"/>
      <c r="AX752" s="6"/>
    </row>
    <row r="753" spans="1:50" ht="12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1"/>
      <c r="N753" s="6" t="str">
        <v/>
      </c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</row>
    <row r="754" spans="1:50" ht="12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1"/>
      <c r="N754" s="6" t="str">
        <v/>
      </c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</row>
    <row r="755" spans="1:50" ht="12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1"/>
      <c r="N755" s="6" t="str">
        <v/>
      </c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  <c r="AU755" s="6"/>
      <c r="AV755" s="6"/>
      <c r="AW755" s="6"/>
      <c r="AX755" s="6"/>
    </row>
    <row r="756" spans="1:50" ht="12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1"/>
      <c r="N756" s="6" t="str">
        <v/>
      </c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  <c r="AU756" s="6"/>
      <c r="AV756" s="6"/>
      <c r="AW756" s="6"/>
      <c r="AX756" s="6"/>
    </row>
    <row r="757" spans="1:50" ht="12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1"/>
      <c r="N757" s="6" t="str">
        <v/>
      </c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  <c r="AU757" s="6"/>
      <c r="AV757" s="6"/>
      <c r="AW757" s="6"/>
      <c r="AX757" s="6"/>
    </row>
    <row r="758" spans="1:50" ht="12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1"/>
      <c r="N758" s="6" t="str">
        <v/>
      </c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</row>
    <row r="759" spans="1:50" ht="12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1"/>
      <c r="N759" s="6" t="str">
        <v/>
      </c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  <c r="AU759" s="6"/>
      <c r="AV759" s="6"/>
      <c r="AW759" s="6"/>
      <c r="AX759" s="6"/>
    </row>
    <row r="760" spans="1:50" ht="12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1"/>
      <c r="N760" s="6" t="str">
        <v/>
      </c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AX760" s="6"/>
    </row>
    <row r="761" spans="1:50" ht="12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1"/>
      <c r="N761" s="6" t="str">
        <v/>
      </c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AX761" s="6"/>
    </row>
    <row r="762" spans="1:50" ht="12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1"/>
      <c r="N762" s="6" t="str">
        <v/>
      </c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</row>
    <row r="763" spans="1:50" ht="12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1"/>
      <c r="N763" s="6" t="str">
        <v/>
      </c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</row>
    <row r="764" spans="1:50" ht="12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1"/>
      <c r="N764" s="6" t="str">
        <v/>
      </c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  <c r="AV764" s="6"/>
      <c r="AW764" s="6"/>
      <c r="AX764" s="6"/>
    </row>
    <row r="765" spans="1:50" ht="12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1"/>
      <c r="N765" s="6" t="str">
        <v/>
      </c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</row>
    <row r="766" spans="1:50" ht="12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1"/>
      <c r="N766" s="6" t="str">
        <v/>
      </c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</row>
    <row r="767" spans="1:50" ht="12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1"/>
      <c r="N767" s="6" t="str">
        <v/>
      </c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  <c r="AV767" s="6"/>
      <c r="AW767" s="6"/>
      <c r="AX767" s="6"/>
    </row>
    <row r="768" spans="1:50" ht="12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1"/>
      <c r="N768" s="6" t="str">
        <v/>
      </c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  <c r="AU768" s="6"/>
      <c r="AV768" s="6"/>
      <c r="AW768" s="6"/>
      <c r="AX768" s="6"/>
    </row>
    <row r="769" spans="1:50" ht="12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1"/>
      <c r="N769" s="6" t="str">
        <v/>
      </c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  <c r="AU769" s="6"/>
      <c r="AV769" s="6"/>
      <c r="AW769" s="6"/>
      <c r="AX769" s="6"/>
    </row>
    <row r="770" spans="1:50" ht="12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1"/>
      <c r="N770" s="6" t="str">
        <v/>
      </c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</row>
    <row r="771" spans="1:50" ht="12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1"/>
      <c r="N771" s="6" t="str">
        <v/>
      </c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  <c r="AU771" s="6"/>
      <c r="AV771" s="6"/>
      <c r="AW771" s="6"/>
      <c r="AX771" s="6"/>
    </row>
    <row r="772" spans="1:50" ht="12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1"/>
      <c r="N772" s="6" t="str">
        <v/>
      </c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6"/>
      <c r="AX772" s="6"/>
    </row>
    <row r="773" spans="1:50" ht="12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1"/>
      <c r="N773" s="6" t="str">
        <v/>
      </c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  <c r="AU773" s="6"/>
      <c r="AV773" s="6"/>
      <c r="AW773" s="6"/>
      <c r="AX773" s="6"/>
    </row>
    <row r="774" spans="1:50" ht="12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1"/>
      <c r="N774" s="6" t="str">
        <v/>
      </c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</row>
    <row r="775" spans="1:50" ht="12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1"/>
      <c r="N775" s="6" t="str">
        <v/>
      </c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6"/>
      <c r="AX775" s="6"/>
    </row>
    <row r="776" spans="1:50" ht="12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1"/>
      <c r="N776" s="6" t="str">
        <v/>
      </c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  <c r="AU776" s="6"/>
      <c r="AV776" s="6"/>
      <c r="AW776" s="6"/>
      <c r="AX776" s="6"/>
    </row>
    <row r="777" spans="1:50" ht="12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1"/>
      <c r="N777" s="6" t="str">
        <v/>
      </c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  <c r="AU777" s="6"/>
      <c r="AV777" s="6"/>
      <c r="AW777" s="6"/>
      <c r="AX777" s="6"/>
    </row>
    <row r="778" spans="1:50" ht="12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1"/>
      <c r="N778" s="6" t="str">
        <v/>
      </c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</row>
    <row r="779" spans="1:50" ht="12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1"/>
      <c r="N779" s="6" t="str">
        <v/>
      </c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6"/>
      <c r="AX779" s="6"/>
    </row>
    <row r="780" spans="1:50" ht="12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1"/>
      <c r="N780" s="6" t="str">
        <v/>
      </c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  <c r="AV780" s="6"/>
      <c r="AW780" s="6"/>
      <c r="AX780" s="6"/>
    </row>
    <row r="781" spans="1:50" ht="12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1"/>
      <c r="N781" s="6" t="str">
        <v/>
      </c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  <c r="AU781" s="6"/>
      <c r="AV781" s="6"/>
      <c r="AW781" s="6"/>
      <c r="AX781" s="6"/>
    </row>
    <row r="782" spans="1:50" ht="12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1"/>
      <c r="N782" s="6" t="str">
        <v/>
      </c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</row>
    <row r="783" spans="1:50" ht="12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1"/>
      <c r="N783" s="6" t="str">
        <v/>
      </c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  <c r="AU783" s="6"/>
      <c r="AV783" s="6"/>
      <c r="AW783" s="6"/>
      <c r="AX783" s="6"/>
    </row>
    <row r="784" spans="1:50" ht="12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1"/>
      <c r="N784" s="6" t="str">
        <v/>
      </c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  <c r="AU784" s="6"/>
      <c r="AV784" s="6"/>
      <c r="AW784" s="6"/>
      <c r="AX784" s="6"/>
    </row>
    <row r="785" spans="1:50" ht="12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1"/>
      <c r="N785" s="6" t="str">
        <v/>
      </c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  <c r="AU785" s="6"/>
      <c r="AV785" s="6"/>
      <c r="AW785" s="6"/>
      <c r="AX785" s="6"/>
    </row>
    <row r="786" spans="1:50" ht="12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1"/>
      <c r="N786" s="6" t="str">
        <v/>
      </c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</row>
    <row r="787" spans="1:50" ht="12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1"/>
      <c r="N787" s="6" t="str">
        <v/>
      </c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  <c r="AU787" s="6"/>
      <c r="AV787" s="6"/>
      <c r="AW787" s="6"/>
      <c r="AX787" s="6"/>
    </row>
    <row r="788" spans="1:50" ht="12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1"/>
      <c r="N788" s="6" t="str">
        <v/>
      </c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  <c r="AU788" s="6"/>
      <c r="AV788" s="6"/>
      <c r="AW788" s="6"/>
      <c r="AX788" s="6"/>
    </row>
    <row r="789" spans="1:50" ht="12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1"/>
      <c r="N789" s="6" t="str">
        <v/>
      </c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  <c r="AS789" s="6"/>
      <c r="AT789" s="6"/>
      <c r="AU789" s="6"/>
      <c r="AV789" s="6"/>
      <c r="AW789" s="6"/>
      <c r="AX789" s="6"/>
    </row>
    <row r="790" spans="1:50" ht="12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1"/>
      <c r="N790" s="6" t="str">
        <v/>
      </c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</row>
    <row r="791" spans="1:50" ht="12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1"/>
      <c r="N791" s="6" t="str">
        <v/>
      </c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  <c r="AU791" s="6"/>
      <c r="AV791" s="6"/>
      <c r="AW791" s="6"/>
      <c r="AX791" s="6"/>
    </row>
    <row r="792" spans="1:50" ht="12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1"/>
      <c r="N792" s="6" t="str">
        <v/>
      </c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  <c r="AU792" s="6"/>
      <c r="AV792" s="6"/>
      <c r="AW792" s="6"/>
      <c r="AX792" s="6"/>
    </row>
    <row r="793" spans="1:50" ht="12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1"/>
      <c r="N793" s="6" t="str">
        <v/>
      </c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  <c r="AU793" s="6"/>
      <c r="AV793" s="6"/>
      <c r="AW793" s="6"/>
      <c r="AX793" s="6"/>
    </row>
    <row r="794" spans="1:50" ht="12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1"/>
      <c r="N794" s="6" t="str">
        <v/>
      </c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</row>
    <row r="795" spans="1:50" ht="12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1"/>
      <c r="N795" s="6" t="str">
        <v/>
      </c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  <c r="AU795" s="6"/>
      <c r="AV795" s="6"/>
      <c r="AW795" s="6"/>
      <c r="AX795" s="6"/>
    </row>
    <row r="796" spans="1:50" ht="12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1"/>
      <c r="N796" s="6" t="str">
        <v/>
      </c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  <c r="AU796" s="6"/>
      <c r="AV796" s="6"/>
      <c r="AW796" s="6"/>
      <c r="AX796" s="6"/>
    </row>
    <row r="797" spans="1:50" ht="12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1"/>
      <c r="N797" s="6" t="str">
        <v/>
      </c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  <c r="AU797" s="6"/>
      <c r="AV797" s="6"/>
      <c r="AW797" s="6"/>
      <c r="AX797" s="6"/>
    </row>
    <row r="798" spans="1:50" ht="12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1"/>
      <c r="N798" s="6" t="str">
        <v/>
      </c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</row>
    <row r="799" spans="1:50" ht="12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1"/>
      <c r="N799" s="6" t="str">
        <v/>
      </c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  <c r="AU799" s="6"/>
      <c r="AV799" s="6"/>
      <c r="AW799" s="6"/>
      <c r="AX799" s="6"/>
    </row>
    <row r="800" spans="1:50" ht="12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1"/>
      <c r="N800" s="6" t="str">
        <v/>
      </c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  <c r="AU800" s="6"/>
      <c r="AV800" s="6"/>
      <c r="AW800" s="6"/>
      <c r="AX800" s="6"/>
    </row>
    <row r="801" spans="1:50" ht="12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1"/>
      <c r="N801" s="6" t="str">
        <v/>
      </c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  <c r="AU801" s="6"/>
      <c r="AV801" s="6"/>
      <c r="AW801" s="6"/>
      <c r="AX801" s="6"/>
    </row>
    <row r="802" spans="1:50" ht="12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1"/>
      <c r="N802" s="6" t="str">
        <v/>
      </c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</row>
    <row r="803" spans="1:50" ht="12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1"/>
      <c r="N803" s="6" t="str">
        <v/>
      </c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  <c r="AU803" s="6"/>
      <c r="AV803" s="6"/>
      <c r="AW803" s="6"/>
      <c r="AX803" s="6"/>
    </row>
    <row r="804" spans="1:50" ht="12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1"/>
      <c r="N804" s="6" t="str">
        <v/>
      </c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  <c r="AU804" s="6"/>
      <c r="AV804" s="6"/>
      <c r="AW804" s="6"/>
      <c r="AX804" s="6"/>
    </row>
    <row r="805" spans="1:50" ht="12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1"/>
      <c r="N805" s="6" t="str">
        <v/>
      </c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  <c r="AS805" s="6"/>
      <c r="AT805" s="6"/>
      <c r="AU805" s="6"/>
      <c r="AV805" s="6"/>
      <c r="AW805" s="6"/>
      <c r="AX805" s="6"/>
    </row>
    <row r="806" spans="1:50" ht="12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1"/>
      <c r="N806" s="6" t="str">
        <v/>
      </c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AX806" s="6"/>
    </row>
    <row r="807" spans="1:50" ht="12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1"/>
      <c r="N807" s="6" t="str">
        <v/>
      </c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  <c r="AU807" s="6"/>
      <c r="AV807" s="6"/>
      <c r="AW807" s="6"/>
      <c r="AX807" s="6"/>
    </row>
    <row r="808" spans="1:50" ht="12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1"/>
      <c r="N808" s="6" t="str">
        <v/>
      </c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  <c r="AU808" s="6"/>
      <c r="AV808" s="6"/>
      <c r="AW808" s="6"/>
      <c r="AX808" s="6"/>
    </row>
    <row r="809" spans="1:50" ht="12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1"/>
      <c r="N809" s="6" t="str">
        <v/>
      </c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6"/>
      <c r="AX809" s="6"/>
    </row>
    <row r="810" spans="1:50" ht="12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1"/>
      <c r="N810" s="6" t="str">
        <v/>
      </c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</row>
    <row r="811" spans="1:50" ht="12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1"/>
      <c r="N811" s="6" t="str">
        <v/>
      </c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  <c r="AU811" s="6"/>
      <c r="AV811" s="6"/>
      <c r="AW811" s="6"/>
      <c r="AX811" s="6"/>
    </row>
    <row r="812" spans="1:50" ht="12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1"/>
      <c r="N812" s="6" t="str">
        <v/>
      </c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  <c r="AU812" s="6"/>
      <c r="AV812" s="6"/>
      <c r="AW812" s="6"/>
      <c r="AX812" s="6"/>
    </row>
    <row r="813" spans="1:50" ht="12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1"/>
      <c r="N813" s="6" t="str">
        <v/>
      </c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  <c r="AS813" s="6"/>
      <c r="AT813" s="6"/>
      <c r="AU813" s="6"/>
      <c r="AV813" s="6"/>
      <c r="AW813" s="6"/>
      <c r="AX813" s="6"/>
    </row>
    <row r="814" spans="1:50" ht="12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1"/>
      <c r="N814" s="6" t="str">
        <v/>
      </c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</row>
    <row r="815" spans="1:50" ht="12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1"/>
      <c r="N815" s="6" t="str">
        <v/>
      </c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  <c r="AS815" s="6"/>
      <c r="AT815" s="6"/>
      <c r="AU815" s="6"/>
      <c r="AV815" s="6"/>
      <c r="AW815" s="6"/>
      <c r="AX815" s="6"/>
    </row>
    <row r="816" spans="1:50" ht="12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1"/>
      <c r="N816" s="6" t="str">
        <v/>
      </c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  <c r="AU816" s="6"/>
      <c r="AV816" s="6"/>
      <c r="AW816" s="6"/>
      <c r="AX816" s="6"/>
    </row>
    <row r="817" spans="1:50" ht="12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1"/>
      <c r="N817" s="6" t="str">
        <v/>
      </c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  <c r="AU817" s="6"/>
      <c r="AV817" s="6"/>
      <c r="AW817" s="6"/>
      <c r="AX817" s="6"/>
    </row>
    <row r="818" spans="1:50" ht="12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1"/>
      <c r="N818" s="6" t="str">
        <v/>
      </c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</row>
    <row r="819" spans="1:50" ht="12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1"/>
      <c r="N819" s="6" t="str">
        <v/>
      </c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  <c r="AU819" s="6"/>
      <c r="AV819" s="6"/>
      <c r="AW819" s="6"/>
      <c r="AX819" s="6"/>
    </row>
    <row r="820" spans="1:50" ht="12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1"/>
      <c r="N820" s="6" t="str">
        <v/>
      </c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  <c r="AU820" s="6"/>
      <c r="AV820" s="6"/>
      <c r="AW820" s="6"/>
      <c r="AX820" s="6"/>
    </row>
    <row r="821" spans="1:50" ht="12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1"/>
      <c r="N821" s="6" t="str">
        <v/>
      </c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  <c r="AU821" s="6"/>
      <c r="AV821" s="6"/>
      <c r="AW821" s="6"/>
      <c r="AX821" s="6"/>
    </row>
    <row r="822" spans="1:50" ht="12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1"/>
      <c r="N822" s="6" t="str">
        <v/>
      </c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</row>
    <row r="823" spans="1:50" ht="12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1"/>
      <c r="N823" s="6" t="str">
        <v/>
      </c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  <c r="AU823" s="6"/>
      <c r="AV823" s="6"/>
      <c r="AW823" s="6"/>
      <c r="AX823" s="6"/>
    </row>
    <row r="824" spans="1:50" ht="12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1"/>
      <c r="N824" s="6" t="str">
        <v/>
      </c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  <c r="AU824" s="6"/>
      <c r="AV824" s="6"/>
      <c r="AW824" s="6"/>
      <c r="AX824" s="6"/>
    </row>
    <row r="825" spans="1:50" ht="12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1"/>
      <c r="N825" s="6" t="str">
        <v/>
      </c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  <c r="AU825" s="6"/>
      <c r="AV825" s="6"/>
      <c r="AW825" s="6"/>
      <c r="AX825" s="6"/>
    </row>
    <row r="826" spans="1:50" ht="12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1"/>
      <c r="N826" s="6" t="str">
        <v/>
      </c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</row>
    <row r="827" spans="1:50" ht="12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1"/>
      <c r="N827" s="6" t="str">
        <v/>
      </c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  <c r="AU827" s="6"/>
      <c r="AV827" s="6"/>
      <c r="AW827" s="6"/>
      <c r="AX827" s="6"/>
    </row>
    <row r="828" spans="1:50" ht="12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1"/>
      <c r="N828" s="6" t="str">
        <v/>
      </c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  <c r="AU828" s="6"/>
      <c r="AV828" s="6"/>
      <c r="AW828" s="6"/>
      <c r="AX828" s="6"/>
    </row>
    <row r="829" spans="1:50" ht="12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1"/>
      <c r="N829" s="6" t="str">
        <v/>
      </c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  <c r="AU829" s="6"/>
      <c r="AV829" s="6"/>
      <c r="AW829" s="6"/>
      <c r="AX829" s="6"/>
    </row>
    <row r="830" spans="1:50" ht="12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1"/>
      <c r="N830" s="6" t="str">
        <v/>
      </c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</row>
    <row r="831" spans="1:50" ht="12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1"/>
      <c r="N831" s="6" t="str">
        <v/>
      </c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  <c r="AU831" s="6"/>
      <c r="AV831" s="6"/>
      <c r="AW831" s="6"/>
      <c r="AX831" s="6"/>
    </row>
    <row r="832" spans="1:50" ht="12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1"/>
      <c r="N832" s="6" t="str">
        <v/>
      </c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  <c r="AU832" s="6"/>
      <c r="AV832" s="6"/>
      <c r="AW832" s="6"/>
      <c r="AX832" s="6"/>
    </row>
    <row r="833" spans="1:50" ht="12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1"/>
      <c r="N833" s="6" t="str">
        <v/>
      </c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  <c r="AU833" s="6"/>
      <c r="AV833" s="6"/>
      <c r="AW833" s="6"/>
      <c r="AX833" s="6"/>
    </row>
    <row r="834" spans="1:50" ht="12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1"/>
      <c r="N834" s="6" t="str">
        <v/>
      </c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</row>
    <row r="835" spans="1:50" ht="12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1"/>
      <c r="N835" s="6" t="str">
        <v/>
      </c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  <c r="AU835" s="6"/>
      <c r="AV835" s="6"/>
      <c r="AW835" s="6"/>
      <c r="AX835" s="6"/>
    </row>
    <row r="836" spans="1:50" ht="12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1"/>
      <c r="N836" s="6" t="str">
        <v/>
      </c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  <c r="AU836" s="6"/>
      <c r="AV836" s="6"/>
      <c r="AW836" s="6"/>
      <c r="AX836" s="6"/>
    </row>
    <row r="837" spans="1:50" ht="12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1"/>
      <c r="N837" s="6" t="str">
        <v/>
      </c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  <c r="AU837" s="6"/>
      <c r="AV837" s="6"/>
      <c r="AW837" s="6"/>
      <c r="AX837" s="6"/>
    </row>
    <row r="838" spans="1:50" ht="12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1"/>
      <c r="N838" s="6" t="str">
        <v/>
      </c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</row>
    <row r="839" spans="1:50" ht="12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1"/>
      <c r="N839" s="6" t="str">
        <v/>
      </c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  <c r="AU839" s="6"/>
      <c r="AV839" s="6"/>
      <c r="AW839" s="6"/>
      <c r="AX839" s="6"/>
    </row>
    <row r="840" spans="1:50" ht="12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1"/>
      <c r="N840" s="6" t="str">
        <v/>
      </c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  <c r="AU840" s="6"/>
      <c r="AV840" s="6"/>
      <c r="AW840" s="6"/>
      <c r="AX840" s="6"/>
    </row>
    <row r="841" spans="1:50" ht="12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1"/>
      <c r="N841" s="6" t="str">
        <v/>
      </c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  <c r="AS841" s="6"/>
      <c r="AT841" s="6"/>
      <c r="AU841" s="6"/>
      <c r="AV841" s="6"/>
      <c r="AW841" s="6"/>
      <c r="AX841" s="6"/>
    </row>
    <row r="842" spans="1:50" ht="12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1"/>
      <c r="N842" s="6" t="str">
        <v/>
      </c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</row>
    <row r="843" spans="1:50" ht="12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1"/>
      <c r="N843" s="6" t="str">
        <v/>
      </c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  <c r="AU843" s="6"/>
      <c r="AV843" s="6"/>
      <c r="AW843" s="6"/>
      <c r="AX843" s="6"/>
    </row>
    <row r="844" spans="1:50" ht="12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1"/>
      <c r="N844" s="6" t="str">
        <v/>
      </c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  <c r="AU844" s="6"/>
      <c r="AV844" s="6"/>
      <c r="AW844" s="6"/>
      <c r="AX844" s="6"/>
    </row>
    <row r="845" spans="1:50" ht="12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1"/>
      <c r="N845" s="6" t="str">
        <v/>
      </c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  <c r="AU845" s="6"/>
      <c r="AV845" s="6"/>
      <c r="AW845" s="6"/>
      <c r="AX845" s="6"/>
    </row>
    <row r="846" spans="1:50" ht="12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1"/>
      <c r="N846" s="6" t="str">
        <v/>
      </c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</row>
    <row r="847" spans="1:50" ht="12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1"/>
      <c r="N847" s="6" t="str">
        <v/>
      </c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  <c r="AU847" s="6"/>
      <c r="AV847" s="6"/>
      <c r="AW847" s="6"/>
      <c r="AX847" s="6"/>
    </row>
    <row r="848" spans="1:50" ht="12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1"/>
      <c r="N848" s="6" t="str">
        <v/>
      </c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  <c r="AU848" s="6"/>
      <c r="AV848" s="6"/>
      <c r="AW848" s="6"/>
      <c r="AX848" s="6"/>
    </row>
    <row r="849" spans="1:50" ht="12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1"/>
      <c r="N849" s="6" t="str">
        <v/>
      </c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  <c r="AV849" s="6"/>
      <c r="AW849" s="6"/>
      <c r="AX849" s="6"/>
    </row>
    <row r="850" spans="1:50" ht="12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1"/>
      <c r="N850" s="6" t="str">
        <v/>
      </c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</row>
    <row r="851" spans="1:50" ht="12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1"/>
      <c r="N851" s="6" t="str">
        <v/>
      </c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6"/>
      <c r="AX851" s="6"/>
    </row>
    <row r="852" spans="1:50" ht="12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1"/>
      <c r="N852" s="6" t="str">
        <v/>
      </c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  <c r="AU852" s="6"/>
      <c r="AV852" s="6"/>
      <c r="AW852" s="6"/>
      <c r="AX852" s="6"/>
    </row>
    <row r="853" spans="1:50" ht="12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1"/>
      <c r="N853" s="6" t="str">
        <v/>
      </c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  <c r="AU853" s="6"/>
      <c r="AV853" s="6"/>
      <c r="AW853" s="6"/>
      <c r="AX853" s="6"/>
    </row>
    <row r="854" spans="1:50" ht="12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1"/>
      <c r="N854" s="6" t="str">
        <v/>
      </c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</row>
    <row r="855" spans="1:50" ht="12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1"/>
      <c r="N855" s="6" t="str">
        <v/>
      </c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  <c r="AU855" s="6"/>
      <c r="AV855" s="6"/>
      <c r="AW855" s="6"/>
      <c r="AX855" s="6"/>
    </row>
    <row r="856" spans="1:50" ht="12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1"/>
      <c r="N856" s="6" t="str">
        <v/>
      </c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  <c r="AU856" s="6"/>
      <c r="AV856" s="6"/>
      <c r="AW856" s="6"/>
      <c r="AX856" s="6"/>
    </row>
    <row r="857" spans="1:50" ht="12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1"/>
      <c r="N857" s="6" t="str">
        <v/>
      </c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  <c r="AS857" s="6"/>
      <c r="AT857" s="6"/>
      <c r="AU857" s="6"/>
      <c r="AV857" s="6"/>
      <c r="AW857" s="6"/>
      <c r="AX857" s="6"/>
    </row>
    <row r="858" spans="1:50" ht="12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1"/>
      <c r="N858" s="6" t="str">
        <v/>
      </c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</row>
    <row r="859" spans="1:50" ht="12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1"/>
      <c r="N859" s="6" t="str">
        <v/>
      </c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  <c r="AS859" s="6"/>
      <c r="AT859" s="6"/>
      <c r="AU859" s="6"/>
      <c r="AV859" s="6"/>
      <c r="AW859" s="6"/>
      <c r="AX859" s="6"/>
    </row>
    <row r="860" spans="1:50" ht="12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1"/>
      <c r="N860" s="6" t="str">
        <v/>
      </c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  <c r="AR860" s="6"/>
      <c r="AS860" s="6"/>
      <c r="AT860" s="6"/>
      <c r="AU860" s="6"/>
      <c r="AV860" s="6"/>
      <c r="AW860" s="6"/>
      <c r="AX860" s="6"/>
    </row>
    <row r="861" spans="1:50" ht="12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1"/>
      <c r="N861" s="6" t="str">
        <v/>
      </c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  <c r="AS861" s="6"/>
      <c r="AT861" s="6"/>
      <c r="AU861" s="6"/>
      <c r="AV861" s="6"/>
      <c r="AW861" s="6"/>
      <c r="AX861" s="6"/>
    </row>
    <row r="862" spans="1:50" ht="12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1"/>
      <c r="N862" s="6" t="str">
        <v/>
      </c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AX862" s="6"/>
    </row>
    <row r="863" spans="1:50" ht="12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1"/>
      <c r="N863" s="6" t="str">
        <v/>
      </c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  <c r="AU863" s="6"/>
      <c r="AV863" s="6"/>
      <c r="AW863" s="6"/>
      <c r="AX863" s="6"/>
    </row>
    <row r="864" spans="1:50" ht="12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1"/>
      <c r="N864" s="6" t="str">
        <v/>
      </c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  <c r="AU864" s="6"/>
      <c r="AV864" s="6"/>
      <c r="AW864" s="6"/>
      <c r="AX864" s="6"/>
    </row>
    <row r="865" spans="1:50" ht="12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1"/>
      <c r="N865" s="6" t="str">
        <v/>
      </c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  <c r="AU865" s="6"/>
      <c r="AV865" s="6"/>
      <c r="AW865" s="6"/>
      <c r="AX865" s="6"/>
    </row>
    <row r="866" spans="1:50" ht="12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1"/>
      <c r="N866" s="6" t="str">
        <v/>
      </c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</row>
    <row r="867" spans="1:50" ht="12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1"/>
      <c r="N867" s="6" t="str">
        <v/>
      </c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  <c r="AU867" s="6"/>
      <c r="AV867" s="6"/>
      <c r="AW867" s="6"/>
      <c r="AX867" s="6"/>
    </row>
    <row r="868" spans="1:50" ht="12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1"/>
      <c r="N868" s="6" t="str">
        <v/>
      </c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  <c r="AT868" s="6"/>
      <c r="AU868" s="6"/>
      <c r="AV868" s="6"/>
      <c r="AW868" s="6"/>
      <c r="AX868" s="6"/>
    </row>
    <row r="869" spans="1:50" ht="12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1"/>
      <c r="N869" s="6" t="str">
        <v/>
      </c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  <c r="AU869" s="6"/>
      <c r="AV869" s="6"/>
      <c r="AW869" s="6"/>
      <c r="AX869" s="6"/>
    </row>
    <row r="870" spans="1:50" ht="12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1"/>
      <c r="N870" s="6" t="str">
        <v/>
      </c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</row>
    <row r="871" spans="1:50" ht="12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1"/>
      <c r="N871" s="6" t="str">
        <v/>
      </c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  <c r="AU871" s="6"/>
      <c r="AV871" s="6"/>
      <c r="AW871" s="6"/>
      <c r="AX871" s="6"/>
    </row>
    <row r="872" spans="1:50" ht="12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1"/>
      <c r="N872" s="6" t="str">
        <v/>
      </c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  <c r="AU872" s="6"/>
      <c r="AV872" s="6"/>
      <c r="AW872" s="6"/>
      <c r="AX872" s="6"/>
    </row>
    <row r="873" spans="1:50" ht="12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1"/>
      <c r="N873" s="6" t="str">
        <v/>
      </c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  <c r="AU873" s="6"/>
      <c r="AV873" s="6"/>
      <c r="AW873" s="6"/>
      <c r="AX873" s="6"/>
    </row>
    <row r="874" spans="1:50" ht="12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1"/>
      <c r="N874" s="6" t="str">
        <v/>
      </c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</row>
    <row r="875" spans="1:50" ht="12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1"/>
      <c r="N875" s="6" t="str">
        <v/>
      </c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  <c r="AU875" s="6"/>
      <c r="AV875" s="6"/>
      <c r="AW875" s="6"/>
      <c r="AX875" s="6"/>
    </row>
    <row r="876" spans="1:50" ht="12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1"/>
      <c r="N876" s="6" t="str">
        <v/>
      </c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  <c r="AU876" s="6"/>
      <c r="AV876" s="6"/>
      <c r="AW876" s="6"/>
      <c r="AX876" s="6"/>
    </row>
    <row r="877" spans="1:50" ht="12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1"/>
      <c r="N877" s="6" t="str">
        <v/>
      </c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  <c r="AU877" s="6"/>
      <c r="AV877" s="6"/>
      <c r="AW877" s="6"/>
      <c r="AX877" s="6"/>
    </row>
    <row r="878" spans="1:50" ht="12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1"/>
      <c r="N878" s="6" t="str">
        <v/>
      </c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</row>
    <row r="879" spans="1:50" ht="12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1"/>
      <c r="N879" s="6" t="str">
        <v/>
      </c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  <c r="AU879" s="6"/>
      <c r="AV879" s="6"/>
      <c r="AW879" s="6"/>
      <c r="AX879" s="6"/>
    </row>
    <row r="880" spans="1:50" ht="12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1"/>
      <c r="N880" s="6" t="str">
        <v/>
      </c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  <c r="AU880" s="6"/>
      <c r="AV880" s="6"/>
      <c r="AW880" s="6"/>
      <c r="AX880" s="6"/>
    </row>
    <row r="881" spans="1:50" ht="12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1"/>
      <c r="N881" s="6" t="str">
        <v/>
      </c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  <c r="AU881" s="6"/>
      <c r="AV881" s="6"/>
      <c r="AW881" s="6"/>
      <c r="AX881" s="6"/>
    </row>
    <row r="882" spans="1:50" ht="12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1"/>
      <c r="N882" s="6" t="str">
        <v/>
      </c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</row>
    <row r="883" spans="1:50" ht="12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1"/>
      <c r="N883" s="6" t="str">
        <v/>
      </c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  <c r="AU883" s="6"/>
      <c r="AV883" s="6"/>
      <c r="AW883" s="6"/>
      <c r="AX883" s="6"/>
    </row>
    <row r="884" spans="1:50" ht="12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1"/>
      <c r="N884" s="6" t="str">
        <v/>
      </c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  <c r="AU884" s="6"/>
      <c r="AV884" s="6"/>
      <c r="AW884" s="6"/>
      <c r="AX884" s="6"/>
    </row>
    <row r="885" spans="1:50" ht="12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1"/>
      <c r="N885" s="6" t="str">
        <v/>
      </c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  <c r="AU885" s="6"/>
      <c r="AV885" s="6"/>
      <c r="AW885" s="6"/>
      <c r="AX885" s="6"/>
    </row>
    <row r="886" spans="1:50" ht="12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1"/>
      <c r="N886" s="6" t="str">
        <v/>
      </c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</row>
    <row r="887" spans="1:50" ht="12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1"/>
      <c r="N887" s="6" t="str">
        <v/>
      </c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  <c r="AU887" s="6"/>
      <c r="AV887" s="6"/>
      <c r="AW887" s="6"/>
      <c r="AX887" s="6"/>
    </row>
    <row r="888" spans="1:50" ht="12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1"/>
      <c r="N888" s="6" t="str">
        <v/>
      </c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  <c r="AU888" s="6"/>
      <c r="AV888" s="6"/>
      <c r="AW888" s="6"/>
      <c r="AX888" s="6"/>
    </row>
    <row r="889" spans="1:50" ht="12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1"/>
      <c r="N889" s="6" t="str">
        <v/>
      </c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  <c r="AU889" s="6"/>
      <c r="AV889" s="6"/>
      <c r="AW889" s="6"/>
      <c r="AX889" s="6"/>
    </row>
    <row r="890" spans="1:50" ht="12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1"/>
      <c r="N890" s="6" t="str">
        <v/>
      </c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</row>
    <row r="891" spans="1:50" ht="12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1"/>
      <c r="N891" s="6" t="str">
        <v/>
      </c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  <c r="AU891" s="6"/>
      <c r="AV891" s="6"/>
      <c r="AW891" s="6"/>
      <c r="AX891" s="6"/>
    </row>
    <row r="892" spans="1:50" ht="12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1"/>
      <c r="N892" s="6" t="str">
        <v/>
      </c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  <c r="AU892" s="6"/>
      <c r="AV892" s="6"/>
      <c r="AW892" s="6"/>
      <c r="AX892" s="6"/>
    </row>
    <row r="893" spans="1:50" ht="12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1"/>
      <c r="N893" s="6" t="str">
        <v/>
      </c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  <c r="AU893" s="6"/>
      <c r="AV893" s="6"/>
      <c r="AW893" s="6"/>
      <c r="AX893" s="6"/>
    </row>
    <row r="894" spans="1:50" ht="12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1"/>
      <c r="N894" s="6" t="str">
        <v/>
      </c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</row>
    <row r="895" spans="1:50" ht="12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1"/>
      <c r="N895" s="6" t="str">
        <v/>
      </c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  <c r="AS895" s="6"/>
      <c r="AT895" s="6"/>
      <c r="AU895" s="6"/>
      <c r="AV895" s="6"/>
      <c r="AW895" s="6"/>
      <c r="AX895" s="6"/>
    </row>
    <row r="896" spans="1:50" ht="12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1"/>
      <c r="N896" s="6" t="str">
        <v/>
      </c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  <c r="AS896" s="6"/>
      <c r="AT896" s="6"/>
      <c r="AU896" s="6"/>
      <c r="AV896" s="6"/>
      <c r="AW896" s="6"/>
      <c r="AX896" s="6"/>
    </row>
    <row r="897" spans="1:50" ht="12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1"/>
      <c r="N897" s="6" t="str">
        <v/>
      </c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6"/>
      <c r="AU897" s="6"/>
      <c r="AV897" s="6"/>
      <c r="AW897" s="6"/>
      <c r="AX897" s="6"/>
    </row>
    <row r="898" spans="1:50" ht="12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1"/>
      <c r="N898" s="6" t="str">
        <v/>
      </c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AX898" s="6"/>
    </row>
    <row r="899" spans="1:50" ht="12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1"/>
      <c r="N899" s="6" t="str">
        <v/>
      </c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/>
      <c r="AS899" s="6"/>
      <c r="AT899" s="6"/>
      <c r="AU899" s="6"/>
      <c r="AV899" s="6"/>
      <c r="AW899" s="6"/>
      <c r="AX899" s="6"/>
    </row>
    <row r="900" spans="1:50" ht="12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1"/>
      <c r="N900" s="6" t="str">
        <v/>
      </c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/>
      <c r="AS900" s="6"/>
      <c r="AT900" s="6"/>
      <c r="AU900" s="6"/>
      <c r="AV900" s="6"/>
      <c r="AW900" s="6"/>
      <c r="AX900" s="6"/>
    </row>
    <row r="901" spans="1:50" ht="12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1"/>
      <c r="N901" s="6" t="str">
        <v/>
      </c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  <c r="AQ901" s="6"/>
      <c r="AR901" s="6"/>
      <c r="AS901" s="6"/>
      <c r="AT901" s="6"/>
      <c r="AU901" s="6"/>
      <c r="AV901" s="6"/>
      <c r="AW901" s="6"/>
      <c r="AX901" s="6"/>
    </row>
    <row r="902" spans="1:50" ht="12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1"/>
      <c r="N902" s="6" t="str">
        <v/>
      </c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6"/>
      <c r="AX902" s="6"/>
    </row>
    <row r="903" spans="1:50" ht="12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1"/>
      <c r="N903" s="6" t="str">
        <v/>
      </c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  <c r="AQ903" s="6"/>
      <c r="AR903" s="6"/>
      <c r="AS903" s="6"/>
      <c r="AT903" s="6"/>
      <c r="AU903" s="6"/>
      <c r="AV903" s="6"/>
      <c r="AW903" s="6"/>
      <c r="AX903" s="6"/>
    </row>
    <row r="904" spans="1:50" ht="12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1"/>
      <c r="N904" s="6" t="str">
        <v/>
      </c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  <c r="AQ904" s="6"/>
      <c r="AR904" s="6"/>
      <c r="AS904" s="6"/>
      <c r="AT904" s="6"/>
      <c r="AU904" s="6"/>
      <c r="AV904" s="6"/>
      <c r="AW904" s="6"/>
      <c r="AX904" s="6"/>
    </row>
    <row r="905" spans="1:50" ht="12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1"/>
      <c r="N905" s="6" t="str">
        <v/>
      </c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6"/>
      <c r="AR905" s="6"/>
      <c r="AS905" s="6"/>
      <c r="AT905" s="6"/>
      <c r="AU905" s="6"/>
      <c r="AV905" s="6"/>
      <c r="AW905" s="6"/>
      <c r="AX905" s="6"/>
    </row>
    <row r="906" spans="1:50" ht="12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1"/>
      <c r="N906" s="6" t="str">
        <v/>
      </c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AX906" s="6"/>
    </row>
    <row r="907" spans="1:50" ht="12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1"/>
      <c r="N907" s="6" t="str">
        <v/>
      </c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  <c r="AQ907" s="6"/>
      <c r="AR907" s="6"/>
      <c r="AS907" s="6"/>
      <c r="AT907" s="6"/>
      <c r="AU907" s="6"/>
      <c r="AV907" s="6"/>
      <c r="AW907" s="6"/>
      <c r="AX907" s="6"/>
    </row>
    <row r="908" spans="1:50" ht="12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1"/>
      <c r="N908" s="6" t="str">
        <v/>
      </c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  <c r="AQ908" s="6"/>
      <c r="AR908" s="6"/>
      <c r="AS908" s="6"/>
      <c r="AT908" s="6"/>
      <c r="AU908" s="6"/>
      <c r="AV908" s="6"/>
      <c r="AW908" s="6"/>
      <c r="AX908" s="6"/>
    </row>
    <row r="909" spans="1:50" ht="12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1"/>
      <c r="N909" s="6" t="str">
        <v/>
      </c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  <c r="AO909" s="6"/>
      <c r="AP909" s="6"/>
      <c r="AQ909" s="6"/>
      <c r="AR909" s="6"/>
      <c r="AS909" s="6"/>
      <c r="AT909" s="6"/>
      <c r="AU909" s="6"/>
      <c r="AV909" s="6"/>
      <c r="AW909" s="6"/>
      <c r="AX909" s="6"/>
    </row>
    <row r="910" spans="1:50" ht="12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1"/>
      <c r="N910" s="6" t="str">
        <v/>
      </c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6"/>
      <c r="AX910" s="6"/>
    </row>
    <row r="911" spans="1:50" ht="12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1"/>
      <c r="N911" s="6" t="str">
        <v/>
      </c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  <c r="AS911" s="6"/>
      <c r="AT911" s="6"/>
      <c r="AU911" s="6"/>
      <c r="AV911" s="6"/>
      <c r="AW911" s="6"/>
      <c r="AX911" s="6"/>
    </row>
    <row r="912" spans="1:50" ht="12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1"/>
      <c r="N912" s="6" t="str">
        <v/>
      </c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  <c r="AU912" s="6"/>
      <c r="AV912" s="6"/>
      <c r="AW912" s="6"/>
      <c r="AX912" s="6"/>
    </row>
    <row r="913" spans="1:50" ht="12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1"/>
      <c r="N913" s="6" t="str">
        <v/>
      </c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  <c r="AQ913" s="6"/>
      <c r="AR913" s="6"/>
      <c r="AS913" s="6"/>
      <c r="AT913" s="6"/>
      <c r="AU913" s="6"/>
      <c r="AV913" s="6"/>
      <c r="AW913" s="6"/>
      <c r="AX913" s="6"/>
    </row>
    <row r="914" spans="1:50" ht="12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1"/>
      <c r="N914" s="6" t="str">
        <v/>
      </c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</row>
    <row r="915" spans="1:50" ht="12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1"/>
      <c r="N915" s="6" t="str">
        <v/>
      </c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  <c r="AP915" s="6"/>
      <c r="AQ915" s="6"/>
      <c r="AR915" s="6"/>
      <c r="AS915" s="6"/>
      <c r="AT915" s="6"/>
      <c r="AU915" s="6"/>
      <c r="AV915" s="6"/>
      <c r="AW915" s="6"/>
      <c r="AX915" s="6"/>
    </row>
    <row r="916" spans="1:50" ht="12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1"/>
      <c r="N916" s="6" t="str">
        <v/>
      </c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  <c r="AR916" s="6"/>
      <c r="AS916" s="6"/>
      <c r="AT916" s="6"/>
      <c r="AU916" s="6"/>
      <c r="AV916" s="6"/>
      <c r="AW916" s="6"/>
      <c r="AX916" s="6"/>
    </row>
    <row r="917" spans="1:50" ht="12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1"/>
      <c r="N917" s="6" t="str">
        <v/>
      </c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  <c r="AQ917" s="6"/>
      <c r="AR917" s="6"/>
      <c r="AS917" s="6"/>
      <c r="AT917" s="6"/>
      <c r="AU917" s="6"/>
      <c r="AV917" s="6"/>
      <c r="AW917" s="6"/>
      <c r="AX917" s="6"/>
    </row>
    <row r="918" spans="1:50" ht="12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1"/>
      <c r="N918" s="6" t="str">
        <v/>
      </c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AX918" s="6"/>
    </row>
    <row r="919" spans="1:50" ht="12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1"/>
      <c r="N919" s="6" t="str">
        <v/>
      </c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Q919" s="6"/>
      <c r="AR919" s="6"/>
      <c r="AS919" s="6"/>
      <c r="AT919" s="6"/>
      <c r="AU919" s="6"/>
      <c r="AV919" s="6"/>
      <c r="AW919" s="6"/>
      <c r="AX919" s="6"/>
    </row>
    <row r="920" spans="1:50" ht="12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1"/>
      <c r="N920" s="6" t="str">
        <v/>
      </c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  <c r="AQ920" s="6"/>
      <c r="AR920" s="6"/>
      <c r="AS920" s="6"/>
      <c r="AT920" s="6"/>
      <c r="AU920" s="6"/>
      <c r="AV920" s="6"/>
      <c r="AW920" s="6"/>
      <c r="AX920" s="6"/>
    </row>
    <row r="921" spans="1:50" ht="12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1"/>
      <c r="N921" s="6" t="str">
        <v/>
      </c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  <c r="AR921" s="6"/>
      <c r="AS921" s="6"/>
      <c r="AT921" s="6"/>
      <c r="AU921" s="6"/>
      <c r="AV921" s="6"/>
      <c r="AW921" s="6"/>
      <c r="AX921" s="6"/>
    </row>
    <row r="922" spans="1:50" ht="12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1"/>
      <c r="N922" s="6" t="str">
        <v/>
      </c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AX922" s="6"/>
    </row>
    <row r="923" spans="1:50" ht="12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1"/>
      <c r="N923" s="6" t="str">
        <v/>
      </c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  <c r="AP923" s="6"/>
      <c r="AQ923" s="6"/>
      <c r="AR923" s="6"/>
      <c r="AS923" s="6"/>
      <c r="AT923" s="6"/>
      <c r="AU923" s="6"/>
      <c r="AV923" s="6"/>
      <c r="AW923" s="6"/>
      <c r="AX923" s="6"/>
    </row>
    <row r="924" spans="1:50" ht="12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1"/>
      <c r="N924" s="6" t="str">
        <v/>
      </c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/>
      <c r="AQ924" s="6"/>
      <c r="AR924" s="6"/>
      <c r="AS924" s="6"/>
      <c r="AT924" s="6"/>
      <c r="AU924" s="6"/>
      <c r="AV924" s="6"/>
      <c r="AW924" s="6"/>
      <c r="AX924" s="6"/>
    </row>
    <row r="925" spans="1:50" ht="12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1"/>
      <c r="N925" s="6" t="str">
        <v/>
      </c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  <c r="AQ925" s="6"/>
      <c r="AR925" s="6"/>
      <c r="AS925" s="6"/>
      <c r="AT925" s="6"/>
      <c r="AU925" s="6"/>
      <c r="AV925" s="6"/>
      <c r="AW925" s="6"/>
      <c r="AX925" s="6"/>
    </row>
    <row r="926" spans="1:50" ht="12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1"/>
      <c r="N926" s="6" t="str">
        <v/>
      </c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</row>
    <row r="927" spans="1:50" ht="12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1"/>
      <c r="N927" s="6" t="str">
        <v/>
      </c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  <c r="AQ927" s="6"/>
      <c r="AR927" s="6"/>
      <c r="AS927" s="6"/>
      <c r="AT927" s="6"/>
      <c r="AU927" s="6"/>
      <c r="AV927" s="6"/>
      <c r="AW927" s="6"/>
      <c r="AX927" s="6"/>
    </row>
    <row r="928" spans="1:50" ht="12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1"/>
      <c r="N928" s="6" t="str">
        <v/>
      </c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  <c r="AU928" s="6"/>
      <c r="AV928" s="6"/>
      <c r="AW928" s="6"/>
      <c r="AX928" s="6"/>
    </row>
    <row r="929" spans="1:50" ht="12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1"/>
      <c r="N929" s="6" t="str">
        <v/>
      </c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  <c r="AQ929" s="6"/>
      <c r="AR929" s="6"/>
      <c r="AS929" s="6"/>
      <c r="AT929" s="6"/>
      <c r="AU929" s="6"/>
      <c r="AV929" s="6"/>
      <c r="AW929" s="6"/>
      <c r="AX929" s="6"/>
    </row>
    <row r="930" spans="1:50" ht="12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1"/>
      <c r="N930" s="6" t="str">
        <v/>
      </c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</row>
    <row r="931" spans="1:50" ht="12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1"/>
      <c r="N931" s="6" t="str">
        <v/>
      </c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  <c r="AU931" s="6"/>
      <c r="AV931" s="6"/>
      <c r="AW931" s="6"/>
      <c r="AX931" s="6"/>
    </row>
    <row r="932" spans="1:50" ht="12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1"/>
      <c r="N932" s="6" t="str">
        <v/>
      </c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  <c r="AU932" s="6"/>
      <c r="AV932" s="6"/>
      <c r="AW932" s="6"/>
      <c r="AX932" s="6"/>
    </row>
    <row r="933" spans="1:50" ht="12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1"/>
      <c r="N933" s="6" t="str">
        <v/>
      </c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  <c r="AU933" s="6"/>
      <c r="AV933" s="6"/>
      <c r="AW933" s="6"/>
      <c r="AX933" s="6"/>
    </row>
    <row r="934" spans="1:50" ht="12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1"/>
      <c r="N934" s="6" t="str">
        <v/>
      </c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</row>
    <row r="935" spans="1:50" ht="12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1"/>
      <c r="N935" s="6" t="str">
        <v/>
      </c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  <c r="AU935" s="6"/>
      <c r="AV935" s="6"/>
      <c r="AW935" s="6"/>
      <c r="AX935" s="6"/>
    </row>
    <row r="936" spans="1:50" ht="12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1"/>
      <c r="N936" s="6" t="str">
        <v/>
      </c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  <c r="AU936" s="6"/>
      <c r="AV936" s="6"/>
      <c r="AW936" s="6"/>
      <c r="AX936" s="6"/>
    </row>
    <row r="937" spans="1:50" ht="12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1"/>
      <c r="N937" s="6" t="str">
        <v/>
      </c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  <c r="AQ937" s="6"/>
      <c r="AR937" s="6"/>
      <c r="AS937" s="6"/>
      <c r="AT937" s="6"/>
      <c r="AU937" s="6"/>
      <c r="AV937" s="6"/>
      <c r="AW937" s="6"/>
      <c r="AX937" s="6"/>
    </row>
    <row r="938" spans="1:50" ht="12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1"/>
      <c r="N938" s="6" t="str">
        <v/>
      </c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AX938" s="6"/>
    </row>
    <row r="939" spans="1:50" ht="12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1"/>
      <c r="N939" s="6" t="str">
        <v/>
      </c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  <c r="AQ939" s="6"/>
      <c r="AR939" s="6"/>
      <c r="AS939" s="6"/>
      <c r="AT939" s="6"/>
      <c r="AU939" s="6"/>
      <c r="AV939" s="6"/>
      <c r="AW939" s="6"/>
      <c r="AX939" s="6"/>
    </row>
    <row r="940" spans="1:50" ht="12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1"/>
      <c r="N940" s="6" t="str">
        <v/>
      </c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  <c r="AS940" s="6"/>
      <c r="AT940" s="6"/>
      <c r="AU940" s="6"/>
      <c r="AV940" s="6"/>
      <c r="AW940" s="6"/>
      <c r="AX940" s="6"/>
    </row>
    <row r="941" spans="1:50" ht="12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1"/>
      <c r="N941" s="6" t="str">
        <v/>
      </c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/>
      <c r="AQ941" s="6"/>
      <c r="AR941" s="6"/>
      <c r="AS941" s="6"/>
      <c r="AT941" s="6"/>
      <c r="AU941" s="6"/>
      <c r="AV941" s="6"/>
      <c r="AW941" s="6"/>
      <c r="AX941" s="6"/>
    </row>
    <row r="942" spans="1:50" ht="12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1"/>
      <c r="N942" s="6" t="str">
        <v/>
      </c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/>
      <c r="AX942" s="6"/>
    </row>
    <row r="943" spans="1:50" ht="12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1"/>
      <c r="N943" s="6" t="str">
        <v/>
      </c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  <c r="AQ943" s="6"/>
      <c r="AR943" s="6"/>
      <c r="AS943" s="6"/>
      <c r="AT943" s="6"/>
      <c r="AU943" s="6"/>
      <c r="AV943" s="6"/>
      <c r="AW943" s="6"/>
      <c r="AX943" s="6"/>
    </row>
    <row r="944" spans="1:50" ht="12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1"/>
      <c r="N944" s="6" t="str">
        <v/>
      </c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  <c r="AQ944" s="6"/>
      <c r="AR944" s="6"/>
      <c r="AS944" s="6"/>
      <c r="AT944" s="6"/>
      <c r="AU944" s="6"/>
      <c r="AV944" s="6"/>
      <c r="AW944" s="6"/>
      <c r="AX944" s="6"/>
    </row>
    <row r="945" spans="1:50" ht="12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1"/>
      <c r="N945" s="6" t="str">
        <v/>
      </c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  <c r="AQ945" s="6"/>
      <c r="AR945" s="6"/>
      <c r="AS945" s="6"/>
      <c r="AT945" s="6"/>
      <c r="AU945" s="6"/>
      <c r="AV945" s="6"/>
      <c r="AW945" s="6"/>
      <c r="AX945" s="6"/>
    </row>
    <row r="946" spans="1:50" ht="12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1"/>
      <c r="N946" s="6" t="str">
        <v/>
      </c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  <c r="AX946" s="6"/>
    </row>
    <row r="947" spans="1:50" ht="12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1"/>
      <c r="N947" s="6" t="str">
        <v/>
      </c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  <c r="AR947" s="6"/>
      <c r="AS947" s="6"/>
      <c r="AT947" s="6"/>
      <c r="AU947" s="6"/>
      <c r="AV947" s="6"/>
      <c r="AW947" s="6"/>
      <c r="AX947" s="6"/>
    </row>
    <row r="948" spans="1:50" ht="12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1"/>
      <c r="N948" s="6" t="str">
        <v/>
      </c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  <c r="AQ948" s="6"/>
      <c r="AR948" s="6"/>
      <c r="AS948" s="6"/>
      <c r="AT948" s="6"/>
      <c r="AU948" s="6"/>
      <c r="AV948" s="6"/>
      <c r="AW948" s="6"/>
      <c r="AX948" s="6"/>
    </row>
    <row r="949" spans="1:50" ht="12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1"/>
      <c r="N949" s="6" t="str">
        <v/>
      </c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  <c r="AQ949" s="6"/>
      <c r="AR949" s="6"/>
      <c r="AS949" s="6"/>
      <c r="AT949" s="6"/>
      <c r="AU949" s="6"/>
      <c r="AV949" s="6"/>
      <c r="AW949" s="6"/>
      <c r="AX949" s="6"/>
    </row>
    <row r="950" spans="1:50" ht="12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1"/>
      <c r="N950" s="6" t="str">
        <v/>
      </c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</row>
    <row r="951" spans="1:50" ht="12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1"/>
      <c r="N951" s="6" t="str">
        <v/>
      </c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  <c r="AQ951" s="6"/>
      <c r="AR951" s="6"/>
      <c r="AS951" s="6"/>
      <c r="AT951" s="6"/>
      <c r="AU951" s="6"/>
      <c r="AV951" s="6"/>
      <c r="AW951" s="6"/>
      <c r="AX951" s="6"/>
    </row>
    <row r="952" spans="1:50" ht="12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1"/>
      <c r="N952" s="6" t="str">
        <v/>
      </c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  <c r="AP952" s="6"/>
      <c r="AQ952" s="6"/>
      <c r="AR952" s="6"/>
      <c r="AS952" s="6"/>
      <c r="AT952" s="6"/>
      <c r="AU952" s="6"/>
      <c r="AV952" s="6"/>
      <c r="AW952" s="6"/>
      <c r="AX952" s="6"/>
    </row>
    <row r="953" spans="1:50" ht="12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1"/>
      <c r="N953" s="6" t="str">
        <v/>
      </c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  <c r="AQ953" s="6"/>
      <c r="AR953" s="6"/>
      <c r="AS953" s="6"/>
      <c r="AT953" s="6"/>
      <c r="AU953" s="6"/>
      <c r="AV953" s="6"/>
      <c r="AW953" s="6"/>
      <c r="AX953" s="6"/>
    </row>
    <row r="954" spans="1:50" ht="12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1"/>
      <c r="N954" s="6" t="str">
        <v/>
      </c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</row>
    <row r="955" spans="1:50" ht="12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1"/>
      <c r="N955" s="6" t="str">
        <v/>
      </c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  <c r="AQ955" s="6"/>
      <c r="AR955" s="6"/>
      <c r="AS955" s="6"/>
      <c r="AT955" s="6"/>
      <c r="AU955" s="6"/>
      <c r="AV955" s="6"/>
      <c r="AW955" s="6"/>
      <c r="AX955" s="6"/>
    </row>
    <row r="956" spans="1:50" ht="12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1"/>
      <c r="N956" s="6" t="str">
        <v/>
      </c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  <c r="AQ956" s="6"/>
      <c r="AR956" s="6"/>
      <c r="AS956" s="6"/>
      <c r="AT956" s="6"/>
      <c r="AU956" s="6"/>
      <c r="AV956" s="6"/>
      <c r="AW956" s="6"/>
      <c r="AX956" s="6"/>
    </row>
    <row r="957" spans="1:50" ht="12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1"/>
      <c r="N957" s="6" t="str">
        <v/>
      </c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  <c r="AP957" s="6"/>
      <c r="AQ957" s="6"/>
      <c r="AR957" s="6"/>
      <c r="AS957" s="6"/>
      <c r="AT957" s="6"/>
      <c r="AU957" s="6"/>
      <c r="AV957" s="6"/>
      <c r="AW957" s="6"/>
      <c r="AX957" s="6"/>
    </row>
    <row r="958" spans="1:50" ht="12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1"/>
      <c r="N958" s="6" t="str">
        <v/>
      </c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  <c r="AV958" s="6"/>
      <c r="AW958" s="6"/>
      <c r="AX958" s="6"/>
    </row>
    <row r="959" spans="1:50" ht="12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1"/>
      <c r="N959" s="6" t="str">
        <v/>
      </c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  <c r="AP959" s="6"/>
      <c r="AQ959" s="6"/>
      <c r="AR959" s="6"/>
      <c r="AS959" s="6"/>
      <c r="AT959" s="6"/>
      <c r="AU959" s="6"/>
      <c r="AV959" s="6"/>
      <c r="AW959" s="6"/>
      <c r="AX959" s="6"/>
    </row>
    <row r="960" spans="1:50" ht="12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1"/>
      <c r="N960" s="6" t="str">
        <v/>
      </c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  <c r="AQ960" s="6"/>
      <c r="AR960" s="6"/>
      <c r="AS960" s="6"/>
      <c r="AT960" s="6"/>
      <c r="AU960" s="6"/>
      <c r="AV960" s="6"/>
      <c r="AW960" s="6"/>
      <c r="AX960" s="6"/>
    </row>
    <row r="961" spans="1:50" ht="12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1"/>
      <c r="N961" s="6" t="str">
        <v/>
      </c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/>
      <c r="AS961" s="6"/>
      <c r="AT961" s="6"/>
      <c r="AU961" s="6"/>
      <c r="AV961" s="6"/>
      <c r="AW961" s="6"/>
      <c r="AX961" s="6"/>
    </row>
    <row r="962" spans="1:50" ht="12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1"/>
      <c r="N962" s="6" t="str">
        <v/>
      </c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</row>
    <row r="963" spans="1:50" ht="12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1"/>
      <c r="N963" s="6" t="str">
        <v/>
      </c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  <c r="AR963" s="6"/>
      <c r="AS963" s="6"/>
      <c r="AT963" s="6"/>
      <c r="AU963" s="6"/>
      <c r="AV963" s="6"/>
      <c r="AW963" s="6"/>
      <c r="AX963" s="6"/>
    </row>
    <row r="964" spans="1:50" ht="12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1"/>
      <c r="N964" s="6" t="str">
        <v/>
      </c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  <c r="AQ964" s="6"/>
      <c r="AR964" s="6"/>
      <c r="AS964" s="6"/>
      <c r="AT964" s="6"/>
      <c r="AU964" s="6"/>
      <c r="AV964" s="6"/>
      <c r="AW964" s="6"/>
      <c r="AX964" s="6"/>
    </row>
    <row r="965" spans="1:50" ht="12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1"/>
      <c r="N965" s="6" t="str">
        <v/>
      </c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  <c r="AQ965" s="6"/>
      <c r="AR965" s="6"/>
      <c r="AS965" s="6"/>
      <c r="AT965" s="6"/>
      <c r="AU965" s="6"/>
      <c r="AV965" s="6"/>
      <c r="AW965" s="6"/>
      <c r="AX965" s="6"/>
    </row>
    <row r="966" spans="1:50" ht="12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1"/>
      <c r="N966" s="6" t="str">
        <v/>
      </c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6"/>
      <c r="AX966" s="6"/>
    </row>
    <row r="967" spans="1:50" ht="12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1"/>
      <c r="N967" s="6" t="str">
        <v/>
      </c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  <c r="AQ967" s="6"/>
      <c r="AR967" s="6"/>
      <c r="AS967" s="6"/>
      <c r="AT967" s="6"/>
      <c r="AU967" s="6"/>
      <c r="AV967" s="6"/>
      <c r="AW967" s="6"/>
      <c r="AX967" s="6"/>
    </row>
    <row r="968" spans="1:50" ht="12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1"/>
      <c r="N968" s="6" t="str">
        <v/>
      </c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  <c r="AQ968" s="6"/>
      <c r="AR968" s="6"/>
      <c r="AS968" s="6"/>
      <c r="AT968" s="6"/>
      <c r="AU968" s="6"/>
      <c r="AV968" s="6"/>
      <c r="AW968" s="6"/>
      <c r="AX968" s="6"/>
    </row>
    <row r="969" spans="1:50" ht="12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1"/>
      <c r="N969" s="6" t="str">
        <v/>
      </c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  <c r="AQ969" s="6"/>
      <c r="AR969" s="6"/>
      <c r="AS969" s="6"/>
      <c r="AT969" s="6"/>
      <c r="AU969" s="6"/>
      <c r="AV969" s="6"/>
      <c r="AW969" s="6"/>
      <c r="AX969" s="6"/>
    </row>
    <row r="970" spans="1:50" ht="12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1"/>
      <c r="N970" s="6" t="str">
        <v/>
      </c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6"/>
      <c r="AX970" s="6"/>
    </row>
    <row r="971" spans="1:50" ht="12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1"/>
      <c r="N971" s="6" t="str">
        <v/>
      </c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  <c r="AO971" s="6"/>
      <c r="AP971" s="6"/>
      <c r="AQ971" s="6"/>
      <c r="AR971" s="6"/>
      <c r="AS971" s="6"/>
      <c r="AT971" s="6"/>
      <c r="AU971" s="6"/>
      <c r="AV971" s="6"/>
      <c r="AW971" s="6"/>
      <c r="AX971" s="6"/>
    </row>
    <row r="972" spans="1:50" ht="12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1"/>
      <c r="N972" s="6" t="str">
        <v/>
      </c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  <c r="AQ972" s="6"/>
      <c r="AR972" s="6"/>
      <c r="AS972" s="6"/>
      <c r="AT972" s="6"/>
      <c r="AU972" s="6"/>
      <c r="AV972" s="6"/>
      <c r="AW972" s="6"/>
      <c r="AX972" s="6"/>
    </row>
    <row r="973" spans="1:50" ht="12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1"/>
      <c r="N973" s="6" t="str">
        <v/>
      </c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  <c r="AP973" s="6"/>
      <c r="AQ973" s="6"/>
      <c r="AR973" s="6"/>
      <c r="AS973" s="6"/>
      <c r="AT973" s="6"/>
      <c r="AU973" s="6"/>
      <c r="AV973" s="6"/>
      <c r="AW973" s="6"/>
      <c r="AX973" s="6"/>
    </row>
    <row r="974" spans="1:50" ht="12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1"/>
      <c r="N974" s="6" t="str">
        <v/>
      </c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  <c r="AU974" s="6"/>
      <c r="AV974" s="6"/>
      <c r="AW974" s="6"/>
      <c r="AX974" s="6"/>
    </row>
    <row r="975" spans="1:50" ht="12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1"/>
      <c r="N975" s="6" t="str">
        <v/>
      </c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  <c r="AU975" s="6"/>
      <c r="AV975" s="6"/>
      <c r="AW975" s="6"/>
      <c r="AX975" s="6"/>
    </row>
    <row r="976" spans="1:50" ht="12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1"/>
      <c r="N976" s="6" t="str">
        <v/>
      </c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  <c r="AR976" s="6"/>
      <c r="AS976" s="6"/>
      <c r="AT976" s="6"/>
      <c r="AU976" s="6"/>
      <c r="AV976" s="6"/>
      <c r="AW976" s="6"/>
      <c r="AX976" s="6"/>
    </row>
    <row r="977" spans="1:50" ht="12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1"/>
      <c r="N977" s="6" t="str">
        <v/>
      </c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  <c r="AR977" s="6"/>
      <c r="AS977" s="6"/>
      <c r="AT977" s="6"/>
      <c r="AU977" s="6"/>
      <c r="AV977" s="6"/>
      <c r="AW977" s="6"/>
      <c r="AX977" s="6"/>
    </row>
    <row r="978" spans="1:50" ht="12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1"/>
      <c r="N978" s="6" t="str">
        <v/>
      </c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6"/>
      <c r="AX978" s="6"/>
    </row>
    <row r="979" spans="1:50" ht="12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1"/>
      <c r="N979" s="6" t="str">
        <v/>
      </c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  <c r="AO979" s="6"/>
      <c r="AP979" s="6"/>
      <c r="AQ979" s="6"/>
      <c r="AR979" s="6"/>
      <c r="AS979" s="6"/>
      <c r="AT979" s="6"/>
      <c r="AU979" s="6"/>
      <c r="AV979" s="6"/>
      <c r="AW979" s="6"/>
      <c r="AX979" s="6"/>
    </row>
    <row r="980" spans="1:50" ht="12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1"/>
      <c r="N980" s="6" t="str">
        <v/>
      </c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  <c r="AO980" s="6"/>
      <c r="AP980" s="6"/>
      <c r="AQ980" s="6"/>
      <c r="AR980" s="6"/>
      <c r="AS980" s="6"/>
      <c r="AT980" s="6"/>
      <c r="AU980" s="6"/>
      <c r="AV980" s="6"/>
      <c r="AW980" s="6"/>
      <c r="AX980" s="6"/>
    </row>
    <row r="981" spans="1:50" ht="12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1"/>
      <c r="N981" s="6" t="str">
        <v/>
      </c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  <c r="AO981" s="6"/>
      <c r="AP981" s="6"/>
      <c r="AQ981" s="6"/>
      <c r="AR981" s="6"/>
      <c r="AS981" s="6"/>
      <c r="AT981" s="6"/>
      <c r="AU981" s="6"/>
      <c r="AV981" s="6"/>
      <c r="AW981" s="6"/>
      <c r="AX981" s="6"/>
    </row>
    <row r="982" spans="1:50" ht="12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1"/>
      <c r="N982" s="6" t="str">
        <v/>
      </c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  <c r="AV982" s="6"/>
      <c r="AW982" s="6"/>
      <c r="AX982" s="6"/>
    </row>
    <row r="983" spans="1:50" ht="12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1"/>
      <c r="N983" s="6" t="str">
        <v/>
      </c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  <c r="AO983" s="6"/>
      <c r="AP983" s="6"/>
      <c r="AQ983" s="6"/>
      <c r="AR983" s="6"/>
      <c r="AS983" s="6"/>
      <c r="AT983" s="6"/>
      <c r="AU983" s="6"/>
      <c r="AV983" s="6"/>
      <c r="AW983" s="6"/>
      <c r="AX983" s="6"/>
    </row>
    <row r="984" spans="1:50" ht="12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1"/>
      <c r="N984" s="6" t="str">
        <v/>
      </c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  <c r="AP984" s="6"/>
      <c r="AQ984" s="6"/>
      <c r="AR984" s="6"/>
      <c r="AS984" s="6"/>
      <c r="AT984" s="6"/>
      <c r="AU984" s="6"/>
      <c r="AV984" s="6"/>
      <c r="AW984" s="6"/>
      <c r="AX984" s="6"/>
    </row>
    <row r="985" spans="1:50" ht="12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1"/>
      <c r="N985" s="6" t="str">
        <v/>
      </c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  <c r="AO985" s="6"/>
      <c r="AP985" s="6"/>
      <c r="AQ985" s="6"/>
      <c r="AR985" s="6"/>
      <c r="AS985" s="6"/>
      <c r="AT985" s="6"/>
      <c r="AU985" s="6"/>
      <c r="AV985" s="6"/>
      <c r="AW985" s="6"/>
      <c r="AX985" s="6"/>
    </row>
    <row r="986" spans="1:50" ht="12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1"/>
      <c r="N986" s="6" t="str">
        <v/>
      </c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  <c r="AX986" s="6"/>
    </row>
    <row r="987" spans="1:50" ht="12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1"/>
      <c r="N987" s="6" t="str">
        <v/>
      </c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  <c r="AO987" s="6"/>
      <c r="AP987" s="6"/>
      <c r="AQ987" s="6"/>
      <c r="AR987" s="6"/>
      <c r="AS987" s="6"/>
      <c r="AT987" s="6"/>
      <c r="AU987" s="6"/>
      <c r="AV987" s="6"/>
      <c r="AW987" s="6"/>
      <c r="AX987" s="6"/>
    </row>
    <row r="988" spans="1:50" ht="12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1"/>
      <c r="N988" s="6" t="str">
        <v/>
      </c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  <c r="AO988" s="6"/>
      <c r="AP988" s="6"/>
      <c r="AQ988" s="6"/>
      <c r="AR988" s="6"/>
      <c r="AS988" s="6"/>
      <c r="AT988" s="6"/>
      <c r="AU988" s="6"/>
      <c r="AV988" s="6"/>
      <c r="AW988" s="6"/>
      <c r="AX988" s="6"/>
    </row>
    <row r="989" spans="1:50" ht="12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1"/>
      <c r="N989" s="6" t="str">
        <v/>
      </c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  <c r="AQ989" s="6"/>
      <c r="AR989" s="6"/>
      <c r="AS989" s="6"/>
      <c r="AT989" s="6"/>
      <c r="AU989" s="6"/>
      <c r="AV989" s="6"/>
      <c r="AW989" s="6"/>
      <c r="AX989" s="6"/>
    </row>
    <row r="990" spans="1:50" ht="12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1"/>
      <c r="N990" s="6" t="str">
        <v/>
      </c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  <c r="AU990" s="6"/>
      <c r="AV990" s="6"/>
      <c r="AW990" s="6"/>
      <c r="AX990" s="6"/>
    </row>
    <row r="991" spans="1:50" ht="12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1"/>
      <c r="N991" s="6" t="str">
        <v/>
      </c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  <c r="AP991" s="6"/>
      <c r="AQ991" s="6"/>
      <c r="AR991" s="6"/>
      <c r="AS991" s="6"/>
      <c r="AT991" s="6"/>
      <c r="AU991" s="6"/>
      <c r="AV991" s="6"/>
      <c r="AW991" s="6"/>
      <c r="AX991" s="6"/>
    </row>
    <row r="992" spans="1:50" ht="12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1"/>
      <c r="N992" s="6" t="str">
        <v/>
      </c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  <c r="AO992" s="6"/>
      <c r="AP992" s="6"/>
      <c r="AQ992" s="6"/>
      <c r="AR992" s="6"/>
      <c r="AS992" s="6"/>
      <c r="AT992" s="6"/>
      <c r="AU992" s="6"/>
      <c r="AV992" s="6"/>
      <c r="AW992" s="6"/>
      <c r="AX992" s="6"/>
    </row>
    <row r="993" spans="1:50" ht="12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1"/>
      <c r="N993" s="6" t="str">
        <v/>
      </c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  <c r="AO993" s="6"/>
      <c r="AP993" s="6"/>
      <c r="AQ993" s="6"/>
      <c r="AR993" s="6"/>
      <c r="AS993" s="6"/>
      <c r="AT993" s="6"/>
      <c r="AU993" s="6"/>
      <c r="AV993" s="6"/>
      <c r="AW993" s="6"/>
      <c r="AX993" s="6"/>
    </row>
    <row r="994" spans="1:50" ht="12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1"/>
      <c r="N994" s="6" t="str">
        <v/>
      </c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  <c r="AU994" s="6"/>
      <c r="AV994" s="6"/>
      <c r="AW994" s="6"/>
      <c r="AX994" s="6"/>
    </row>
    <row r="995" spans="1:50" ht="12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1"/>
      <c r="N995" s="6" t="str">
        <v/>
      </c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  <c r="AO995" s="6"/>
      <c r="AP995" s="6"/>
      <c r="AQ995" s="6"/>
      <c r="AR995" s="6"/>
      <c r="AS995" s="6"/>
      <c r="AT995" s="6"/>
      <c r="AU995" s="6"/>
      <c r="AV995" s="6"/>
      <c r="AW995" s="6"/>
      <c r="AX995" s="6"/>
    </row>
    <row r="996" spans="1:50" ht="12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1"/>
      <c r="N996" s="6" t="str">
        <v/>
      </c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  <c r="AQ996" s="6"/>
      <c r="AR996" s="6"/>
      <c r="AS996" s="6"/>
      <c r="AT996" s="6"/>
      <c r="AU996" s="6"/>
      <c r="AV996" s="6"/>
      <c r="AW996" s="6"/>
      <c r="AX996" s="6"/>
    </row>
    <row r="997" spans="1:50" ht="12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1"/>
      <c r="N997" s="6" t="str">
        <v/>
      </c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  <c r="AO997" s="6"/>
      <c r="AP997" s="6"/>
      <c r="AQ997" s="6"/>
      <c r="AR997" s="6"/>
      <c r="AS997" s="6"/>
      <c r="AT997" s="6"/>
      <c r="AU997" s="6"/>
      <c r="AV997" s="6"/>
      <c r="AW997" s="6"/>
      <c r="AX997" s="6"/>
    </row>
    <row r="998" spans="1:50" ht="12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1"/>
      <c r="N998" s="6" t="str">
        <v/>
      </c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</row>
    <row r="999" spans="1:50" ht="12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1"/>
      <c r="N999" s="6" t="str">
        <v/>
      </c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  <c r="AO999" s="6"/>
      <c r="AP999" s="6"/>
      <c r="AQ999" s="6"/>
      <c r="AR999" s="6"/>
      <c r="AS999" s="6"/>
      <c r="AT999" s="6"/>
      <c r="AU999" s="6"/>
      <c r="AV999" s="6"/>
      <c r="AW999" s="6"/>
      <c r="AX999" s="6"/>
    </row>
    <row r="1000" spans="1:50" ht="12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1"/>
      <c r="N1000" s="6" t="str">
        <v/>
      </c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  <c r="AQ1000" s="6"/>
      <c r="AR1000" s="6"/>
      <c r="AS1000" s="6"/>
      <c r="AT1000" s="6"/>
      <c r="AU1000" s="6"/>
      <c r="AV1000" s="6"/>
      <c r="AW1000" s="6"/>
      <c r="AX1000" s="6"/>
    </row>
    <row r="1001" spans="1:50" ht="12" customHeight="1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1"/>
      <c r="N1001" s="6" t="str">
        <v/>
      </c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  <c r="AD1001" s="6"/>
      <c r="AE1001" s="6"/>
      <c r="AF1001" s="6"/>
      <c r="AG1001" s="6"/>
      <c r="AH1001" s="6"/>
      <c r="AI1001" s="6"/>
      <c r="AJ1001" s="6"/>
      <c r="AK1001" s="6"/>
      <c r="AL1001" s="6"/>
      <c r="AM1001" s="6"/>
      <c r="AN1001" s="6"/>
      <c r="AO1001" s="6"/>
      <c r="AP1001" s="6"/>
      <c r="AQ1001" s="6"/>
      <c r="AR1001" s="6"/>
      <c r="AS1001" s="6"/>
      <c r="AT1001" s="6"/>
      <c r="AU1001" s="6"/>
      <c r="AV1001" s="6"/>
      <c r="AW1001" s="6"/>
      <c r="AX1001" s="6"/>
    </row>
    <row r="1002" spans="1:50" ht="12" customHeight="1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1"/>
      <c r="N1002" s="6" t="str">
        <v/>
      </c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  <c r="AE1002" s="6"/>
      <c r="AF1002" s="6"/>
      <c r="AG1002" s="6"/>
      <c r="AH1002" s="6"/>
      <c r="AI1002" s="6"/>
      <c r="AJ1002" s="6"/>
      <c r="AK1002" s="6"/>
      <c r="AL1002" s="6"/>
      <c r="AM1002" s="6"/>
      <c r="AN1002" s="6"/>
      <c r="AO1002" s="6"/>
      <c r="AP1002" s="6"/>
      <c r="AQ1002" s="6"/>
      <c r="AR1002" s="6"/>
      <c r="AS1002" s="6"/>
      <c r="AT1002" s="6"/>
      <c r="AU1002" s="6"/>
      <c r="AV1002" s="6"/>
      <c r="AW1002" s="6"/>
      <c r="AX1002" s="6"/>
    </row>
    <row r="1003" spans="1:50" ht="12" customHeight="1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1"/>
      <c r="N1003" s="6" t="str">
        <v/>
      </c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  <c r="AD1003" s="6"/>
      <c r="AE1003" s="6"/>
      <c r="AF1003" s="6"/>
      <c r="AG1003" s="6"/>
      <c r="AH1003" s="6"/>
      <c r="AI1003" s="6"/>
      <c r="AJ1003" s="6"/>
      <c r="AK1003" s="6"/>
      <c r="AL1003" s="6"/>
      <c r="AM1003" s="6"/>
      <c r="AN1003" s="6"/>
      <c r="AO1003" s="6"/>
      <c r="AP1003" s="6"/>
      <c r="AQ1003" s="6"/>
      <c r="AR1003" s="6"/>
      <c r="AS1003" s="6"/>
      <c r="AT1003" s="6"/>
      <c r="AU1003" s="6"/>
      <c r="AV1003" s="6"/>
      <c r="AW1003" s="6"/>
      <c r="AX1003" s="6"/>
    </row>
    <row r="1004" spans="1:50" ht="12" customHeight="1">
      <c r="A1004" s="6"/>
      <c r="B1004" s="6"/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1"/>
      <c r="N1004" s="6" t="str">
        <v/>
      </c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  <c r="AA1004" s="6"/>
      <c r="AB1004" s="6"/>
      <c r="AC1004" s="6"/>
      <c r="AD1004" s="6"/>
      <c r="AE1004" s="6"/>
      <c r="AF1004" s="6"/>
      <c r="AG1004" s="6"/>
      <c r="AH1004" s="6"/>
      <c r="AI1004" s="6"/>
      <c r="AJ1004" s="6"/>
      <c r="AK1004" s="6"/>
      <c r="AL1004" s="6"/>
      <c r="AM1004" s="6"/>
      <c r="AN1004" s="6"/>
      <c r="AO1004" s="6"/>
      <c r="AP1004" s="6"/>
      <c r="AQ1004" s="6"/>
      <c r="AR1004" s="6"/>
      <c r="AS1004" s="6"/>
      <c r="AT1004" s="6"/>
      <c r="AU1004" s="6"/>
      <c r="AV1004" s="6"/>
      <c r="AW1004" s="6"/>
      <c r="AX1004" s="6"/>
    </row>
    <row r="1005" spans="1:50" ht="12" customHeight="1">
      <c r="A1005" s="6"/>
      <c r="B1005" s="6"/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1"/>
      <c r="N1005" s="6" t="str">
        <v/>
      </c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  <c r="AD1005" s="6"/>
      <c r="AE1005" s="6"/>
      <c r="AF1005" s="6"/>
      <c r="AG1005" s="6"/>
      <c r="AH1005" s="6"/>
      <c r="AI1005" s="6"/>
      <c r="AJ1005" s="6"/>
      <c r="AK1005" s="6"/>
      <c r="AL1005" s="6"/>
      <c r="AM1005" s="6"/>
      <c r="AN1005" s="6"/>
      <c r="AO1005" s="6"/>
      <c r="AP1005" s="6"/>
      <c r="AQ1005" s="6"/>
      <c r="AR1005" s="6"/>
      <c r="AS1005" s="6"/>
      <c r="AT1005" s="6"/>
      <c r="AU1005" s="6"/>
      <c r="AV1005" s="6"/>
      <c r="AW1005" s="6"/>
      <c r="AX1005" s="6"/>
    </row>
    <row r="1006" spans="1:50" ht="12" customHeight="1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1"/>
      <c r="N1006" s="6" t="str">
        <v/>
      </c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  <c r="AF1006" s="6"/>
      <c r="AG1006" s="6"/>
      <c r="AH1006" s="6"/>
      <c r="AI1006" s="6"/>
      <c r="AJ1006" s="6"/>
      <c r="AK1006" s="6"/>
      <c r="AL1006" s="6"/>
      <c r="AM1006" s="6"/>
      <c r="AN1006" s="6"/>
      <c r="AO1006" s="6"/>
      <c r="AP1006" s="6"/>
      <c r="AQ1006" s="6"/>
      <c r="AR1006" s="6"/>
      <c r="AS1006" s="6"/>
      <c r="AT1006" s="6"/>
      <c r="AU1006" s="6"/>
      <c r="AV1006" s="6"/>
      <c r="AW1006" s="6"/>
      <c r="AX1006" s="6"/>
    </row>
    <row r="1007" spans="1:50" ht="12" customHeight="1">
      <c r="A1007" s="6"/>
      <c r="B1007" s="6"/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1"/>
      <c r="N1007" s="6" t="str">
        <v/>
      </c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  <c r="AA1007" s="6"/>
      <c r="AB1007" s="6"/>
      <c r="AC1007" s="6"/>
      <c r="AD1007" s="6"/>
      <c r="AE1007" s="6"/>
      <c r="AF1007" s="6"/>
      <c r="AG1007" s="6"/>
      <c r="AH1007" s="6"/>
      <c r="AI1007" s="6"/>
      <c r="AJ1007" s="6"/>
      <c r="AK1007" s="6"/>
      <c r="AL1007" s="6"/>
      <c r="AM1007" s="6"/>
      <c r="AN1007" s="6"/>
      <c r="AO1007" s="6"/>
      <c r="AP1007" s="6"/>
      <c r="AQ1007" s="6"/>
      <c r="AR1007" s="6"/>
      <c r="AS1007" s="6"/>
      <c r="AT1007" s="6"/>
      <c r="AU1007" s="6"/>
      <c r="AV1007" s="6"/>
      <c r="AW1007" s="6"/>
      <c r="AX1007" s="6"/>
    </row>
    <row r="1008" spans="1:50" ht="12" customHeight="1">
      <c r="A1008" s="6"/>
      <c r="B1008" s="6"/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1"/>
      <c r="N1008" s="6" t="str">
        <v/>
      </c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  <c r="AA1008" s="6"/>
      <c r="AB1008" s="6"/>
      <c r="AC1008" s="6"/>
      <c r="AD1008" s="6"/>
      <c r="AE1008" s="6"/>
      <c r="AF1008" s="6"/>
      <c r="AG1008" s="6"/>
      <c r="AH1008" s="6"/>
      <c r="AI1008" s="6"/>
      <c r="AJ1008" s="6"/>
      <c r="AK1008" s="6"/>
      <c r="AL1008" s="6"/>
      <c r="AM1008" s="6"/>
      <c r="AN1008" s="6"/>
      <c r="AO1008" s="6"/>
      <c r="AP1008" s="6"/>
      <c r="AQ1008" s="6"/>
      <c r="AR1008" s="6"/>
      <c r="AS1008" s="6"/>
      <c r="AT1008" s="6"/>
      <c r="AU1008" s="6"/>
      <c r="AV1008" s="6"/>
      <c r="AW1008" s="6"/>
      <c r="AX1008" s="6"/>
    </row>
    <row r="1009" spans="1:50" ht="12" customHeight="1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1"/>
      <c r="N1009" s="6" t="str">
        <v/>
      </c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  <c r="AA1009" s="6"/>
      <c r="AB1009" s="6"/>
      <c r="AC1009" s="6"/>
      <c r="AD1009" s="6"/>
      <c r="AE1009" s="6"/>
      <c r="AF1009" s="6"/>
      <c r="AG1009" s="6"/>
      <c r="AH1009" s="6"/>
      <c r="AI1009" s="6"/>
      <c r="AJ1009" s="6"/>
      <c r="AK1009" s="6"/>
      <c r="AL1009" s="6"/>
      <c r="AM1009" s="6"/>
      <c r="AN1009" s="6"/>
      <c r="AO1009" s="6"/>
      <c r="AP1009" s="6"/>
      <c r="AQ1009" s="6"/>
      <c r="AR1009" s="6"/>
      <c r="AS1009" s="6"/>
      <c r="AT1009" s="6"/>
      <c r="AU1009" s="6"/>
      <c r="AV1009" s="6"/>
      <c r="AW1009" s="6"/>
      <c r="AX1009" s="6"/>
    </row>
    <row r="1010" spans="1:50" ht="12" customHeight="1">
      <c r="A1010" s="6"/>
      <c r="B1010" s="6"/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1"/>
      <c r="N1010" s="6" t="str">
        <v/>
      </c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6"/>
      <c r="AH1010" s="6"/>
      <c r="AI1010" s="6"/>
      <c r="AJ1010" s="6"/>
      <c r="AK1010" s="6"/>
      <c r="AL1010" s="6"/>
      <c r="AM1010" s="6"/>
      <c r="AN1010" s="6"/>
      <c r="AO1010" s="6"/>
      <c r="AP1010" s="6"/>
      <c r="AQ1010" s="6"/>
      <c r="AR1010" s="6"/>
      <c r="AS1010" s="6"/>
      <c r="AT1010" s="6"/>
      <c r="AU1010" s="6"/>
      <c r="AV1010" s="6"/>
      <c r="AW1010" s="6"/>
      <c r="AX1010" s="6"/>
    </row>
    <row r="1011" spans="1:50" ht="12" customHeight="1">
      <c r="A1011" s="6"/>
      <c r="B1011" s="6"/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1"/>
      <c r="N1011" s="6" t="str">
        <v/>
      </c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  <c r="AA1011" s="6"/>
      <c r="AB1011" s="6"/>
      <c r="AC1011" s="6"/>
      <c r="AD1011" s="6"/>
      <c r="AE1011" s="6"/>
      <c r="AF1011" s="6"/>
      <c r="AG1011" s="6"/>
      <c r="AH1011" s="6"/>
      <c r="AI1011" s="6"/>
      <c r="AJ1011" s="6"/>
      <c r="AK1011" s="6"/>
      <c r="AL1011" s="6"/>
      <c r="AM1011" s="6"/>
      <c r="AN1011" s="6"/>
      <c r="AO1011" s="6"/>
      <c r="AP1011" s="6"/>
      <c r="AQ1011" s="6"/>
      <c r="AR1011" s="6"/>
      <c r="AS1011" s="6"/>
      <c r="AT1011" s="6"/>
      <c r="AU1011" s="6"/>
      <c r="AV1011" s="6"/>
      <c r="AW1011" s="6"/>
      <c r="AX1011" s="6"/>
    </row>
    <row r="1012" spans="1:50" ht="12" customHeight="1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1"/>
      <c r="N1012" s="6" t="str">
        <v/>
      </c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  <c r="AA1012" s="6"/>
      <c r="AB1012" s="6"/>
      <c r="AC1012" s="6"/>
      <c r="AD1012" s="6"/>
      <c r="AE1012" s="6"/>
      <c r="AF1012" s="6"/>
      <c r="AG1012" s="6"/>
      <c r="AH1012" s="6"/>
      <c r="AI1012" s="6"/>
      <c r="AJ1012" s="6"/>
      <c r="AK1012" s="6"/>
      <c r="AL1012" s="6"/>
      <c r="AM1012" s="6"/>
      <c r="AN1012" s="6"/>
      <c r="AO1012" s="6"/>
      <c r="AP1012" s="6"/>
      <c r="AQ1012" s="6"/>
      <c r="AR1012" s="6"/>
      <c r="AS1012" s="6"/>
      <c r="AT1012" s="6"/>
      <c r="AU1012" s="6"/>
      <c r="AV1012" s="6"/>
      <c r="AW1012" s="6"/>
      <c r="AX1012" s="6"/>
    </row>
    <row r="1013" spans="1:50" ht="12" customHeight="1">
      <c r="A1013" s="6"/>
      <c r="B1013" s="6"/>
      <c r="C1013" s="6"/>
      <c r="D1013" s="6"/>
      <c r="E1013" s="6"/>
      <c r="F1013" s="6"/>
      <c r="G1013" s="6"/>
      <c r="H1013" s="6"/>
      <c r="I1013" s="6"/>
      <c r="J1013" s="6"/>
      <c r="K1013" s="6"/>
      <c r="L1013" s="6"/>
      <c r="M1013" s="61"/>
      <c r="N1013" s="6" t="str">
        <v/>
      </c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  <c r="Z1013" s="6"/>
      <c r="AA1013" s="6"/>
      <c r="AB1013" s="6"/>
      <c r="AC1013" s="6"/>
      <c r="AD1013" s="6"/>
      <c r="AE1013" s="6"/>
      <c r="AF1013" s="6"/>
      <c r="AG1013" s="6"/>
      <c r="AH1013" s="6"/>
      <c r="AI1013" s="6"/>
      <c r="AJ1013" s="6"/>
      <c r="AK1013" s="6"/>
      <c r="AL1013" s="6"/>
      <c r="AM1013" s="6"/>
      <c r="AN1013" s="6"/>
      <c r="AO1013" s="6"/>
      <c r="AP1013" s="6"/>
      <c r="AQ1013" s="6"/>
      <c r="AR1013" s="6"/>
      <c r="AS1013" s="6"/>
      <c r="AT1013" s="6"/>
      <c r="AU1013" s="6"/>
      <c r="AV1013" s="6"/>
      <c r="AW1013" s="6"/>
      <c r="AX1013" s="6"/>
    </row>
    <row r="1014" spans="1:50" ht="12" customHeight="1">
      <c r="A1014" s="6"/>
      <c r="B1014" s="6"/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1"/>
      <c r="N1014" s="6" t="str">
        <v/>
      </c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  <c r="AD1014" s="6"/>
      <c r="AE1014" s="6"/>
      <c r="AF1014" s="6"/>
      <c r="AG1014" s="6"/>
      <c r="AH1014" s="6"/>
      <c r="AI1014" s="6"/>
      <c r="AJ1014" s="6"/>
      <c r="AK1014" s="6"/>
      <c r="AL1014" s="6"/>
      <c r="AM1014" s="6"/>
      <c r="AN1014" s="6"/>
      <c r="AO1014" s="6"/>
      <c r="AP1014" s="6"/>
      <c r="AQ1014" s="6"/>
      <c r="AR1014" s="6"/>
      <c r="AS1014" s="6"/>
      <c r="AT1014" s="6"/>
      <c r="AU1014" s="6"/>
      <c r="AV1014" s="6"/>
      <c r="AW1014" s="6"/>
      <c r="AX1014" s="6"/>
    </row>
    <row r="1015" spans="1:50" ht="12" customHeight="1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  <c r="M1015" s="61"/>
      <c r="N1015" s="6" t="str">
        <v/>
      </c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  <c r="Z1015" s="6"/>
      <c r="AA1015" s="6"/>
      <c r="AB1015" s="6"/>
      <c r="AC1015" s="6"/>
      <c r="AD1015" s="6"/>
      <c r="AE1015" s="6"/>
      <c r="AF1015" s="6"/>
      <c r="AG1015" s="6"/>
      <c r="AH1015" s="6"/>
      <c r="AI1015" s="6"/>
      <c r="AJ1015" s="6"/>
      <c r="AK1015" s="6"/>
      <c r="AL1015" s="6"/>
      <c r="AM1015" s="6"/>
      <c r="AN1015" s="6"/>
      <c r="AO1015" s="6"/>
      <c r="AP1015" s="6"/>
      <c r="AQ1015" s="6"/>
      <c r="AR1015" s="6"/>
      <c r="AS1015" s="6"/>
      <c r="AT1015" s="6"/>
      <c r="AU1015" s="6"/>
      <c r="AV1015" s="6"/>
      <c r="AW1015" s="6"/>
      <c r="AX1015" s="6"/>
    </row>
    <row r="1016" spans="1:50" ht="12" customHeight="1">
      <c r="A1016" s="6"/>
      <c r="B1016" s="6"/>
      <c r="C1016" s="6"/>
      <c r="D1016" s="6"/>
      <c r="E1016" s="6"/>
      <c r="F1016" s="6"/>
      <c r="G1016" s="6"/>
      <c r="H1016" s="6"/>
      <c r="I1016" s="6"/>
      <c r="J1016" s="6"/>
      <c r="K1016" s="6"/>
      <c r="L1016" s="6"/>
      <c r="M1016" s="61"/>
      <c r="N1016" s="6" t="str">
        <v/>
      </c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  <c r="Z1016" s="6"/>
      <c r="AA1016" s="6"/>
      <c r="AB1016" s="6"/>
      <c r="AC1016" s="6"/>
      <c r="AD1016" s="6"/>
      <c r="AE1016" s="6"/>
      <c r="AF1016" s="6"/>
      <c r="AG1016" s="6"/>
      <c r="AH1016" s="6"/>
      <c r="AI1016" s="6"/>
      <c r="AJ1016" s="6"/>
      <c r="AK1016" s="6"/>
      <c r="AL1016" s="6"/>
      <c r="AM1016" s="6"/>
      <c r="AN1016" s="6"/>
      <c r="AO1016" s="6"/>
      <c r="AP1016" s="6"/>
      <c r="AQ1016" s="6"/>
      <c r="AR1016" s="6"/>
      <c r="AS1016" s="6"/>
      <c r="AT1016" s="6"/>
      <c r="AU1016" s="6"/>
      <c r="AV1016" s="6"/>
      <c r="AW1016" s="6"/>
      <c r="AX1016" s="6"/>
    </row>
    <row r="1017" spans="1:50" ht="12" customHeight="1">
      <c r="A1017" s="6"/>
      <c r="B1017" s="6"/>
      <c r="C1017" s="6"/>
      <c r="D1017" s="6"/>
      <c r="E1017" s="6"/>
      <c r="F1017" s="6"/>
      <c r="G1017" s="6"/>
      <c r="H1017" s="6"/>
      <c r="I1017" s="6"/>
      <c r="J1017" s="6"/>
      <c r="K1017" s="6"/>
      <c r="L1017" s="6"/>
      <c r="M1017" s="61"/>
      <c r="N1017" s="6" t="str">
        <v/>
      </c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  <c r="Z1017" s="6"/>
      <c r="AA1017" s="6"/>
      <c r="AB1017" s="6"/>
      <c r="AC1017" s="6"/>
      <c r="AD1017" s="6"/>
      <c r="AE1017" s="6"/>
      <c r="AF1017" s="6"/>
      <c r="AG1017" s="6"/>
      <c r="AH1017" s="6"/>
      <c r="AI1017" s="6"/>
      <c r="AJ1017" s="6"/>
      <c r="AK1017" s="6"/>
      <c r="AL1017" s="6"/>
      <c r="AM1017" s="6"/>
      <c r="AN1017" s="6"/>
      <c r="AO1017" s="6"/>
      <c r="AP1017" s="6"/>
      <c r="AQ1017" s="6"/>
      <c r="AR1017" s="6"/>
      <c r="AS1017" s="6"/>
      <c r="AT1017" s="6"/>
      <c r="AU1017" s="6"/>
      <c r="AV1017" s="6"/>
      <c r="AW1017" s="6"/>
      <c r="AX1017" s="6"/>
    </row>
    <row r="1018" spans="1:50" ht="12" customHeight="1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1"/>
      <c r="N1018" s="6" t="str">
        <v/>
      </c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6"/>
      <c r="AD1018" s="6"/>
      <c r="AE1018" s="6"/>
      <c r="AF1018" s="6"/>
      <c r="AG1018" s="6"/>
      <c r="AH1018" s="6"/>
      <c r="AI1018" s="6"/>
      <c r="AJ1018" s="6"/>
      <c r="AK1018" s="6"/>
      <c r="AL1018" s="6"/>
      <c r="AM1018" s="6"/>
      <c r="AN1018" s="6"/>
      <c r="AO1018" s="6"/>
      <c r="AP1018" s="6"/>
      <c r="AQ1018" s="6"/>
      <c r="AR1018" s="6"/>
      <c r="AS1018" s="6"/>
      <c r="AT1018" s="6"/>
      <c r="AU1018" s="6"/>
      <c r="AV1018" s="6"/>
      <c r="AW1018" s="6"/>
      <c r="AX1018" s="6"/>
    </row>
    <row r="1019" spans="1:50" ht="12" customHeight="1">
      <c r="A1019" s="6"/>
      <c r="B1019" s="6"/>
      <c r="C1019" s="6"/>
      <c r="D1019" s="6"/>
      <c r="E1019" s="6"/>
      <c r="F1019" s="6"/>
      <c r="G1019" s="6"/>
      <c r="H1019" s="6"/>
      <c r="I1019" s="6"/>
      <c r="J1019" s="6"/>
      <c r="K1019" s="6"/>
      <c r="L1019" s="6"/>
      <c r="M1019" s="61"/>
      <c r="N1019" s="6" t="str">
        <v/>
      </c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  <c r="Z1019" s="6"/>
      <c r="AA1019" s="6"/>
      <c r="AB1019" s="6"/>
      <c r="AC1019" s="6"/>
      <c r="AD1019" s="6"/>
      <c r="AE1019" s="6"/>
      <c r="AF1019" s="6"/>
      <c r="AG1019" s="6"/>
      <c r="AH1019" s="6"/>
      <c r="AI1019" s="6"/>
      <c r="AJ1019" s="6"/>
      <c r="AK1019" s="6"/>
      <c r="AL1019" s="6"/>
      <c r="AM1019" s="6"/>
      <c r="AN1019" s="6"/>
      <c r="AO1019" s="6"/>
      <c r="AP1019" s="6"/>
      <c r="AQ1019" s="6"/>
      <c r="AR1019" s="6"/>
      <c r="AS1019" s="6"/>
      <c r="AT1019" s="6"/>
      <c r="AU1019" s="6"/>
      <c r="AV1019" s="6"/>
      <c r="AW1019" s="6"/>
      <c r="AX1019" s="6"/>
    </row>
    <row r="1020" spans="1:50" ht="12" customHeight="1">
      <c r="A1020" s="6"/>
      <c r="B1020" s="6"/>
      <c r="C1020" s="6"/>
      <c r="D1020" s="6"/>
      <c r="E1020" s="6"/>
      <c r="F1020" s="6"/>
      <c r="G1020" s="6"/>
      <c r="H1020" s="6"/>
      <c r="I1020" s="6"/>
      <c r="J1020" s="6"/>
      <c r="K1020" s="6"/>
      <c r="L1020" s="6"/>
      <c r="M1020" s="61"/>
      <c r="N1020" s="6" t="str">
        <v/>
      </c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6"/>
      <c r="Z1020" s="6"/>
      <c r="AA1020" s="6"/>
      <c r="AB1020" s="6"/>
      <c r="AC1020" s="6"/>
      <c r="AD1020" s="6"/>
      <c r="AE1020" s="6"/>
      <c r="AF1020" s="6"/>
      <c r="AG1020" s="6"/>
      <c r="AH1020" s="6"/>
      <c r="AI1020" s="6"/>
      <c r="AJ1020" s="6"/>
      <c r="AK1020" s="6"/>
      <c r="AL1020" s="6"/>
      <c r="AM1020" s="6"/>
      <c r="AN1020" s="6"/>
      <c r="AO1020" s="6"/>
      <c r="AP1020" s="6"/>
      <c r="AQ1020" s="6"/>
      <c r="AR1020" s="6"/>
      <c r="AS1020" s="6"/>
      <c r="AT1020" s="6"/>
      <c r="AU1020" s="6"/>
      <c r="AV1020" s="6"/>
      <c r="AW1020" s="6"/>
      <c r="AX1020" s="6"/>
    </row>
    <row r="1021" spans="1:50" ht="12" customHeight="1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  <c r="M1021" s="61"/>
      <c r="N1021" s="6" t="str">
        <v/>
      </c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  <c r="Z1021" s="6"/>
      <c r="AA1021" s="6"/>
      <c r="AB1021" s="6"/>
      <c r="AC1021" s="6"/>
      <c r="AD1021" s="6"/>
      <c r="AE1021" s="6"/>
      <c r="AF1021" s="6"/>
      <c r="AG1021" s="6"/>
      <c r="AH1021" s="6"/>
      <c r="AI1021" s="6"/>
      <c r="AJ1021" s="6"/>
      <c r="AK1021" s="6"/>
      <c r="AL1021" s="6"/>
      <c r="AM1021" s="6"/>
      <c r="AN1021" s="6"/>
      <c r="AO1021" s="6"/>
      <c r="AP1021" s="6"/>
      <c r="AQ1021" s="6"/>
      <c r="AR1021" s="6"/>
      <c r="AS1021" s="6"/>
      <c r="AT1021" s="6"/>
      <c r="AU1021" s="6"/>
      <c r="AV1021" s="6"/>
      <c r="AW1021" s="6"/>
      <c r="AX1021" s="6"/>
    </row>
    <row r="1022" spans="1:50" ht="12" customHeight="1">
      <c r="A1022" s="6"/>
      <c r="B1022" s="6"/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1"/>
      <c r="N1022" s="6" t="str">
        <v/>
      </c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  <c r="AD1022" s="6"/>
      <c r="AE1022" s="6"/>
      <c r="AF1022" s="6"/>
      <c r="AG1022" s="6"/>
      <c r="AH1022" s="6"/>
      <c r="AI1022" s="6"/>
      <c r="AJ1022" s="6"/>
      <c r="AK1022" s="6"/>
      <c r="AL1022" s="6"/>
      <c r="AM1022" s="6"/>
      <c r="AN1022" s="6"/>
      <c r="AO1022" s="6"/>
      <c r="AP1022" s="6"/>
      <c r="AQ1022" s="6"/>
      <c r="AR1022" s="6"/>
      <c r="AS1022" s="6"/>
      <c r="AT1022" s="6"/>
      <c r="AU1022" s="6"/>
      <c r="AV1022" s="6"/>
      <c r="AW1022" s="6"/>
      <c r="AX1022" s="6"/>
    </row>
    <row r="1023" spans="1:50" ht="12" customHeight="1">
      <c r="A1023" s="6"/>
      <c r="B1023" s="6"/>
      <c r="C1023" s="6"/>
      <c r="D1023" s="6"/>
      <c r="E1023" s="6"/>
      <c r="F1023" s="6"/>
      <c r="G1023" s="6"/>
      <c r="H1023" s="6"/>
      <c r="I1023" s="6"/>
      <c r="J1023" s="6"/>
      <c r="K1023" s="6"/>
      <c r="L1023" s="6"/>
      <c r="M1023" s="61"/>
      <c r="N1023" s="6" t="str">
        <v/>
      </c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  <c r="Z1023" s="6"/>
      <c r="AA1023" s="6"/>
      <c r="AB1023" s="6"/>
      <c r="AC1023" s="6"/>
      <c r="AD1023" s="6"/>
      <c r="AE1023" s="6"/>
      <c r="AF1023" s="6"/>
      <c r="AG1023" s="6"/>
      <c r="AH1023" s="6"/>
      <c r="AI1023" s="6"/>
      <c r="AJ1023" s="6"/>
      <c r="AK1023" s="6"/>
      <c r="AL1023" s="6"/>
      <c r="AM1023" s="6"/>
      <c r="AN1023" s="6"/>
      <c r="AO1023" s="6"/>
      <c r="AP1023" s="6"/>
      <c r="AQ1023" s="6"/>
      <c r="AR1023" s="6"/>
      <c r="AS1023" s="6"/>
      <c r="AT1023" s="6"/>
      <c r="AU1023" s="6"/>
      <c r="AV1023" s="6"/>
      <c r="AW1023" s="6"/>
      <c r="AX1023" s="6"/>
    </row>
    <row r="1024" spans="1:50" ht="12" customHeight="1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  <c r="M1024" s="61"/>
      <c r="N1024" s="6" t="str">
        <v/>
      </c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  <c r="Z1024" s="6"/>
      <c r="AA1024" s="6"/>
      <c r="AB1024" s="6"/>
      <c r="AC1024" s="6"/>
      <c r="AD1024" s="6"/>
      <c r="AE1024" s="6"/>
      <c r="AF1024" s="6"/>
      <c r="AG1024" s="6"/>
      <c r="AH1024" s="6"/>
      <c r="AI1024" s="6"/>
      <c r="AJ1024" s="6"/>
      <c r="AK1024" s="6"/>
      <c r="AL1024" s="6"/>
      <c r="AM1024" s="6"/>
      <c r="AN1024" s="6"/>
      <c r="AO1024" s="6"/>
      <c r="AP1024" s="6"/>
      <c r="AQ1024" s="6"/>
      <c r="AR1024" s="6"/>
      <c r="AS1024" s="6"/>
      <c r="AT1024" s="6"/>
      <c r="AU1024" s="6"/>
      <c r="AV1024" s="6"/>
      <c r="AW1024" s="6"/>
      <c r="AX1024" s="6"/>
    </row>
    <row r="1025" spans="1:50" ht="12" customHeight="1">
      <c r="A1025" s="6"/>
      <c r="B1025" s="6"/>
      <c r="C1025" s="6"/>
      <c r="D1025" s="6"/>
      <c r="E1025" s="6"/>
      <c r="F1025" s="6"/>
      <c r="G1025" s="6"/>
      <c r="H1025" s="6"/>
      <c r="I1025" s="6"/>
      <c r="J1025" s="6"/>
      <c r="K1025" s="6"/>
      <c r="L1025" s="6"/>
      <c r="M1025" s="61"/>
      <c r="N1025" s="6" t="str">
        <v/>
      </c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  <c r="Z1025" s="6"/>
      <c r="AA1025" s="6"/>
      <c r="AB1025" s="6"/>
      <c r="AC1025" s="6"/>
      <c r="AD1025" s="6"/>
      <c r="AE1025" s="6"/>
      <c r="AF1025" s="6"/>
      <c r="AG1025" s="6"/>
      <c r="AH1025" s="6"/>
      <c r="AI1025" s="6"/>
      <c r="AJ1025" s="6"/>
      <c r="AK1025" s="6"/>
      <c r="AL1025" s="6"/>
      <c r="AM1025" s="6"/>
      <c r="AN1025" s="6"/>
      <c r="AO1025" s="6"/>
      <c r="AP1025" s="6"/>
      <c r="AQ1025" s="6"/>
      <c r="AR1025" s="6"/>
      <c r="AS1025" s="6"/>
      <c r="AT1025" s="6"/>
      <c r="AU1025" s="6"/>
      <c r="AV1025" s="6"/>
      <c r="AW1025" s="6"/>
      <c r="AX1025" s="6"/>
    </row>
    <row r="1026" spans="1:50" ht="12" customHeight="1">
      <c r="A1026" s="6"/>
      <c r="B1026" s="6"/>
      <c r="C1026" s="6"/>
      <c r="D1026" s="6"/>
      <c r="E1026" s="6"/>
      <c r="F1026" s="6"/>
      <c r="G1026" s="6"/>
      <c r="H1026" s="6"/>
      <c r="I1026" s="6"/>
      <c r="J1026" s="6"/>
      <c r="K1026" s="6"/>
      <c r="L1026" s="6"/>
      <c r="M1026" s="61"/>
      <c r="N1026" s="6" t="str">
        <v/>
      </c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  <c r="AF1026" s="6"/>
      <c r="AG1026" s="6"/>
      <c r="AH1026" s="6"/>
      <c r="AI1026" s="6"/>
      <c r="AJ1026" s="6"/>
      <c r="AK1026" s="6"/>
      <c r="AL1026" s="6"/>
      <c r="AM1026" s="6"/>
      <c r="AN1026" s="6"/>
      <c r="AO1026" s="6"/>
      <c r="AP1026" s="6"/>
      <c r="AQ1026" s="6"/>
      <c r="AR1026" s="6"/>
      <c r="AS1026" s="6"/>
      <c r="AT1026" s="6"/>
      <c r="AU1026" s="6"/>
      <c r="AV1026" s="6"/>
      <c r="AW1026" s="6"/>
      <c r="AX1026" s="6"/>
    </row>
    <row r="1027" spans="1:50" ht="12" customHeight="1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  <c r="M1027" s="61"/>
      <c r="N1027" s="6" t="str">
        <v/>
      </c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  <c r="Z1027" s="6"/>
      <c r="AA1027" s="6"/>
      <c r="AB1027" s="6"/>
      <c r="AC1027" s="6"/>
      <c r="AD1027" s="6"/>
      <c r="AE1027" s="6"/>
      <c r="AF1027" s="6"/>
      <c r="AG1027" s="6"/>
      <c r="AH1027" s="6"/>
      <c r="AI1027" s="6"/>
      <c r="AJ1027" s="6"/>
      <c r="AK1027" s="6"/>
      <c r="AL1027" s="6"/>
      <c r="AM1027" s="6"/>
      <c r="AN1027" s="6"/>
      <c r="AO1027" s="6"/>
      <c r="AP1027" s="6"/>
      <c r="AQ1027" s="6"/>
      <c r="AR1027" s="6"/>
      <c r="AS1027" s="6"/>
      <c r="AT1027" s="6"/>
      <c r="AU1027" s="6"/>
      <c r="AV1027" s="6"/>
      <c r="AW1027" s="6"/>
      <c r="AX1027" s="6"/>
    </row>
    <row r="1028" spans="1:50" ht="12" customHeight="1">
      <c r="A1028" s="6"/>
      <c r="B1028" s="6"/>
      <c r="C1028" s="6"/>
      <c r="D1028" s="6"/>
      <c r="E1028" s="6"/>
      <c r="F1028" s="6"/>
      <c r="G1028" s="6"/>
      <c r="H1028" s="6"/>
      <c r="I1028" s="6"/>
      <c r="J1028" s="6"/>
      <c r="K1028" s="6"/>
      <c r="L1028" s="6"/>
      <c r="M1028" s="61"/>
      <c r="N1028" s="6" t="str">
        <v/>
      </c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  <c r="Z1028" s="6"/>
      <c r="AA1028" s="6"/>
      <c r="AB1028" s="6"/>
      <c r="AC1028" s="6"/>
      <c r="AD1028" s="6"/>
      <c r="AE1028" s="6"/>
      <c r="AF1028" s="6"/>
      <c r="AG1028" s="6"/>
      <c r="AH1028" s="6"/>
      <c r="AI1028" s="6"/>
      <c r="AJ1028" s="6"/>
      <c r="AK1028" s="6"/>
      <c r="AL1028" s="6"/>
      <c r="AM1028" s="6"/>
      <c r="AN1028" s="6"/>
      <c r="AO1028" s="6"/>
      <c r="AP1028" s="6"/>
      <c r="AQ1028" s="6"/>
      <c r="AR1028" s="6"/>
      <c r="AS1028" s="6"/>
      <c r="AT1028" s="6"/>
      <c r="AU1028" s="6"/>
      <c r="AV1028" s="6"/>
      <c r="AW1028" s="6"/>
      <c r="AX1028" s="6"/>
    </row>
    <row r="1029" spans="1:50" ht="12" customHeight="1">
      <c r="A1029" s="6"/>
      <c r="B1029" s="6"/>
      <c r="C1029" s="6"/>
      <c r="D1029" s="6"/>
      <c r="E1029" s="6"/>
      <c r="F1029" s="6"/>
      <c r="G1029" s="6"/>
      <c r="H1029" s="6"/>
      <c r="I1029" s="6"/>
      <c r="J1029" s="6"/>
      <c r="K1029" s="6"/>
      <c r="L1029" s="6"/>
      <c r="M1029" s="61"/>
      <c r="N1029" s="6" t="str">
        <v/>
      </c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  <c r="Z1029" s="6"/>
      <c r="AA1029" s="6"/>
      <c r="AB1029" s="6"/>
      <c r="AC1029" s="6"/>
      <c r="AD1029" s="6"/>
      <c r="AE1029" s="6"/>
      <c r="AF1029" s="6"/>
      <c r="AG1029" s="6"/>
      <c r="AH1029" s="6"/>
      <c r="AI1029" s="6"/>
      <c r="AJ1029" s="6"/>
      <c r="AK1029" s="6"/>
      <c r="AL1029" s="6"/>
      <c r="AM1029" s="6"/>
      <c r="AN1029" s="6"/>
      <c r="AO1029" s="6"/>
      <c r="AP1029" s="6"/>
      <c r="AQ1029" s="6"/>
      <c r="AR1029" s="6"/>
      <c r="AS1029" s="6"/>
      <c r="AT1029" s="6"/>
      <c r="AU1029" s="6"/>
      <c r="AV1029" s="6"/>
      <c r="AW1029" s="6"/>
      <c r="AX1029" s="6"/>
    </row>
    <row r="1030" spans="1:50" ht="12" customHeight="1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  <c r="M1030" s="61"/>
      <c r="N1030" s="6" t="str">
        <v/>
      </c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  <c r="AA1030" s="6"/>
      <c r="AB1030" s="6"/>
      <c r="AC1030" s="6"/>
      <c r="AD1030" s="6"/>
      <c r="AE1030" s="6"/>
      <c r="AF1030" s="6"/>
      <c r="AG1030" s="6"/>
      <c r="AH1030" s="6"/>
      <c r="AI1030" s="6"/>
      <c r="AJ1030" s="6"/>
      <c r="AK1030" s="6"/>
      <c r="AL1030" s="6"/>
      <c r="AM1030" s="6"/>
      <c r="AN1030" s="6"/>
      <c r="AO1030" s="6"/>
      <c r="AP1030" s="6"/>
      <c r="AQ1030" s="6"/>
      <c r="AR1030" s="6"/>
      <c r="AS1030" s="6"/>
      <c r="AT1030" s="6"/>
      <c r="AU1030" s="6"/>
      <c r="AV1030" s="6"/>
      <c r="AW1030" s="6"/>
      <c r="AX1030" s="6"/>
    </row>
    <row r="1031" spans="1:50" ht="12" customHeight="1">
      <c r="A1031" s="6"/>
      <c r="B1031" s="6"/>
      <c r="C1031" s="6"/>
      <c r="D1031" s="6"/>
      <c r="E1031" s="6"/>
      <c r="F1031" s="6"/>
      <c r="G1031" s="6"/>
      <c r="H1031" s="6"/>
      <c r="I1031" s="6"/>
      <c r="J1031" s="6"/>
      <c r="K1031" s="6"/>
      <c r="L1031" s="6"/>
      <c r="M1031" s="61"/>
      <c r="N1031" s="6" t="str">
        <v/>
      </c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  <c r="Z1031" s="6"/>
      <c r="AA1031" s="6"/>
      <c r="AB1031" s="6"/>
      <c r="AC1031" s="6"/>
      <c r="AD1031" s="6"/>
      <c r="AE1031" s="6"/>
      <c r="AF1031" s="6"/>
      <c r="AG1031" s="6"/>
      <c r="AH1031" s="6"/>
      <c r="AI1031" s="6"/>
      <c r="AJ1031" s="6"/>
      <c r="AK1031" s="6"/>
      <c r="AL1031" s="6"/>
      <c r="AM1031" s="6"/>
      <c r="AN1031" s="6"/>
      <c r="AO1031" s="6"/>
      <c r="AP1031" s="6"/>
      <c r="AQ1031" s="6"/>
      <c r="AR1031" s="6"/>
      <c r="AS1031" s="6"/>
      <c r="AT1031" s="6"/>
      <c r="AU1031" s="6"/>
      <c r="AV1031" s="6"/>
      <c r="AW1031" s="6"/>
      <c r="AX1031" s="6"/>
    </row>
    <row r="1032" spans="1:50" ht="12" customHeight="1">
      <c r="A1032" s="6"/>
      <c r="B1032" s="6"/>
      <c r="C1032" s="6"/>
      <c r="D1032" s="6"/>
      <c r="E1032" s="6"/>
      <c r="F1032" s="6"/>
      <c r="G1032" s="6"/>
      <c r="H1032" s="6"/>
      <c r="I1032" s="6"/>
      <c r="J1032" s="6"/>
      <c r="K1032" s="6"/>
      <c r="L1032" s="6"/>
      <c r="M1032" s="61"/>
      <c r="N1032" s="6" t="str">
        <v/>
      </c>
      <c r="O1032" s="6"/>
      <c r="P1032" s="6"/>
      <c r="Q1032" s="6"/>
      <c r="R1032" s="6"/>
      <c r="S1032" s="6"/>
      <c r="T1032" s="6"/>
      <c r="U1032" s="6"/>
      <c r="V1032" s="6"/>
      <c r="W1032" s="6"/>
      <c r="X1032" s="6"/>
      <c r="Y1032" s="6"/>
      <c r="Z1032" s="6"/>
      <c r="AA1032" s="6"/>
      <c r="AB1032" s="6"/>
      <c r="AC1032" s="6"/>
      <c r="AD1032" s="6"/>
      <c r="AE1032" s="6"/>
      <c r="AF1032" s="6"/>
      <c r="AG1032" s="6"/>
      <c r="AH1032" s="6"/>
      <c r="AI1032" s="6"/>
      <c r="AJ1032" s="6"/>
      <c r="AK1032" s="6"/>
      <c r="AL1032" s="6"/>
      <c r="AM1032" s="6"/>
      <c r="AN1032" s="6"/>
      <c r="AO1032" s="6"/>
      <c r="AP1032" s="6"/>
      <c r="AQ1032" s="6"/>
      <c r="AR1032" s="6"/>
      <c r="AS1032" s="6"/>
      <c r="AT1032" s="6"/>
      <c r="AU1032" s="6"/>
      <c r="AV1032" s="6"/>
      <c r="AW1032" s="6"/>
      <c r="AX1032" s="6"/>
    </row>
    <row r="1033" spans="1:50" ht="12" customHeight="1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61"/>
      <c r="N1033" s="6" t="str">
        <v/>
      </c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  <c r="Z1033" s="6"/>
      <c r="AA1033" s="6"/>
      <c r="AB1033" s="6"/>
      <c r="AC1033" s="6"/>
      <c r="AD1033" s="6"/>
      <c r="AE1033" s="6"/>
      <c r="AF1033" s="6"/>
      <c r="AG1033" s="6"/>
      <c r="AH1033" s="6"/>
      <c r="AI1033" s="6"/>
      <c r="AJ1033" s="6"/>
      <c r="AK1033" s="6"/>
      <c r="AL1033" s="6"/>
      <c r="AM1033" s="6"/>
      <c r="AN1033" s="6"/>
      <c r="AO1033" s="6"/>
      <c r="AP1033" s="6"/>
      <c r="AQ1033" s="6"/>
      <c r="AR1033" s="6"/>
      <c r="AS1033" s="6"/>
      <c r="AT1033" s="6"/>
      <c r="AU1033" s="6"/>
      <c r="AV1033" s="6"/>
      <c r="AW1033" s="6"/>
      <c r="AX1033" s="6"/>
    </row>
    <row r="1034" spans="1:50" ht="12" customHeight="1">
      <c r="A1034" s="6"/>
      <c r="B1034" s="6"/>
      <c r="C1034" s="6"/>
      <c r="D1034" s="6"/>
      <c r="E1034" s="6"/>
      <c r="F1034" s="6"/>
      <c r="G1034" s="6"/>
      <c r="H1034" s="6"/>
      <c r="I1034" s="6"/>
      <c r="J1034" s="6"/>
      <c r="K1034" s="6"/>
      <c r="L1034" s="6"/>
      <c r="M1034" s="61"/>
      <c r="N1034" s="6" t="str">
        <v/>
      </c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  <c r="AD1034" s="6"/>
      <c r="AE1034" s="6"/>
      <c r="AF1034" s="6"/>
      <c r="AG1034" s="6"/>
      <c r="AH1034" s="6"/>
      <c r="AI1034" s="6"/>
      <c r="AJ1034" s="6"/>
      <c r="AK1034" s="6"/>
      <c r="AL1034" s="6"/>
      <c r="AM1034" s="6"/>
      <c r="AN1034" s="6"/>
      <c r="AO1034" s="6"/>
      <c r="AP1034" s="6"/>
      <c r="AQ1034" s="6"/>
      <c r="AR1034" s="6"/>
      <c r="AS1034" s="6"/>
      <c r="AT1034" s="6"/>
      <c r="AU1034" s="6"/>
      <c r="AV1034" s="6"/>
      <c r="AW1034" s="6"/>
      <c r="AX1034" s="6"/>
    </row>
    <row r="1035" spans="1:50" ht="12" customHeight="1">
      <c r="A1035" s="6"/>
      <c r="B1035" s="6"/>
      <c r="C1035" s="6"/>
      <c r="D1035" s="6"/>
      <c r="E1035" s="6"/>
      <c r="F1035" s="6"/>
      <c r="G1035" s="6"/>
      <c r="H1035" s="6"/>
      <c r="I1035" s="6"/>
      <c r="J1035" s="6"/>
      <c r="K1035" s="6"/>
      <c r="L1035" s="6"/>
      <c r="M1035" s="61"/>
      <c r="N1035" s="6" t="str">
        <v/>
      </c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  <c r="Z1035" s="6"/>
      <c r="AA1035" s="6"/>
      <c r="AB1035" s="6"/>
      <c r="AC1035" s="6"/>
      <c r="AD1035" s="6"/>
      <c r="AE1035" s="6"/>
      <c r="AF1035" s="6"/>
      <c r="AG1035" s="6"/>
      <c r="AH1035" s="6"/>
      <c r="AI1035" s="6"/>
      <c r="AJ1035" s="6"/>
      <c r="AK1035" s="6"/>
      <c r="AL1035" s="6"/>
      <c r="AM1035" s="6"/>
      <c r="AN1035" s="6"/>
      <c r="AO1035" s="6"/>
      <c r="AP1035" s="6"/>
      <c r="AQ1035" s="6"/>
      <c r="AR1035" s="6"/>
      <c r="AS1035" s="6"/>
      <c r="AT1035" s="6"/>
      <c r="AU1035" s="6"/>
      <c r="AV1035" s="6"/>
      <c r="AW1035" s="6"/>
      <c r="AX1035" s="6"/>
    </row>
    <row r="1036" spans="1:50" ht="12" customHeight="1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  <c r="M1036" s="61"/>
      <c r="N1036" s="6" t="str">
        <v/>
      </c>
      <c r="O1036" s="6"/>
      <c r="P1036" s="6"/>
      <c r="Q1036" s="6"/>
      <c r="R1036" s="6"/>
      <c r="S1036" s="6"/>
      <c r="T1036" s="6"/>
      <c r="U1036" s="6"/>
      <c r="V1036" s="6"/>
      <c r="W1036" s="6"/>
      <c r="X1036" s="6"/>
      <c r="Y1036" s="6"/>
      <c r="Z1036" s="6"/>
      <c r="AA1036" s="6"/>
      <c r="AB1036" s="6"/>
      <c r="AC1036" s="6"/>
      <c r="AD1036" s="6"/>
      <c r="AE1036" s="6"/>
      <c r="AF1036" s="6"/>
      <c r="AG1036" s="6"/>
      <c r="AH1036" s="6"/>
      <c r="AI1036" s="6"/>
      <c r="AJ1036" s="6"/>
      <c r="AK1036" s="6"/>
      <c r="AL1036" s="6"/>
      <c r="AM1036" s="6"/>
      <c r="AN1036" s="6"/>
      <c r="AO1036" s="6"/>
      <c r="AP1036" s="6"/>
      <c r="AQ1036" s="6"/>
      <c r="AR1036" s="6"/>
      <c r="AS1036" s="6"/>
      <c r="AT1036" s="6"/>
      <c r="AU1036" s="6"/>
      <c r="AV1036" s="6"/>
      <c r="AW1036" s="6"/>
      <c r="AX1036" s="6"/>
    </row>
    <row r="1037" spans="1:50" ht="12" customHeight="1">
      <c r="A1037" s="6"/>
      <c r="B1037" s="6"/>
      <c r="C1037" s="6"/>
      <c r="D1037" s="6"/>
      <c r="E1037" s="6"/>
      <c r="F1037" s="6"/>
      <c r="G1037" s="6"/>
      <c r="H1037" s="6"/>
      <c r="I1037" s="6"/>
      <c r="J1037" s="6"/>
      <c r="K1037" s="6"/>
      <c r="L1037" s="6"/>
      <c r="M1037" s="61"/>
      <c r="N1037" s="6" t="str">
        <v/>
      </c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  <c r="Z1037" s="6"/>
      <c r="AA1037" s="6"/>
      <c r="AB1037" s="6"/>
      <c r="AC1037" s="6"/>
      <c r="AD1037" s="6"/>
      <c r="AE1037" s="6"/>
      <c r="AF1037" s="6"/>
      <c r="AG1037" s="6"/>
      <c r="AH1037" s="6"/>
      <c r="AI1037" s="6"/>
      <c r="AJ1037" s="6"/>
      <c r="AK1037" s="6"/>
      <c r="AL1037" s="6"/>
      <c r="AM1037" s="6"/>
      <c r="AN1037" s="6"/>
      <c r="AO1037" s="6"/>
      <c r="AP1037" s="6"/>
      <c r="AQ1037" s="6"/>
      <c r="AR1037" s="6"/>
      <c r="AS1037" s="6"/>
      <c r="AT1037" s="6"/>
      <c r="AU1037" s="6"/>
      <c r="AV1037" s="6"/>
      <c r="AW1037" s="6"/>
      <c r="AX1037" s="6"/>
    </row>
    <row r="1038" spans="1:50" ht="12" customHeight="1">
      <c r="A1038" s="6"/>
      <c r="B1038" s="6"/>
      <c r="C1038" s="6"/>
      <c r="D1038" s="6"/>
      <c r="E1038" s="6"/>
      <c r="F1038" s="6"/>
      <c r="G1038" s="6"/>
      <c r="H1038" s="6"/>
      <c r="I1038" s="6"/>
      <c r="J1038" s="6"/>
      <c r="K1038" s="6"/>
      <c r="L1038" s="6"/>
      <c r="M1038" s="61"/>
      <c r="N1038" s="6" t="str">
        <v/>
      </c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  <c r="AA1038" s="6"/>
      <c r="AB1038" s="6"/>
      <c r="AC1038" s="6"/>
      <c r="AD1038" s="6"/>
      <c r="AE1038" s="6"/>
      <c r="AF1038" s="6"/>
      <c r="AG1038" s="6"/>
      <c r="AH1038" s="6"/>
      <c r="AI1038" s="6"/>
      <c r="AJ1038" s="6"/>
      <c r="AK1038" s="6"/>
      <c r="AL1038" s="6"/>
      <c r="AM1038" s="6"/>
      <c r="AN1038" s="6"/>
      <c r="AO1038" s="6"/>
      <c r="AP1038" s="6"/>
      <c r="AQ1038" s="6"/>
      <c r="AR1038" s="6"/>
      <c r="AS1038" s="6"/>
      <c r="AT1038" s="6"/>
      <c r="AU1038" s="6"/>
      <c r="AV1038" s="6"/>
      <c r="AW1038" s="6"/>
      <c r="AX1038" s="6"/>
    </row>
    <row r="1039" spans="1:50" ht="12" customHeight="1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  <c r="M1039" s="61"/>
      <c r="N1039" s="6" t="str">
        <v/>
      </c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  <c r="Z1039" s="6"/>
      <c r="AA1039" s="6"/>
      <c r="AB1039" s="6"/>
      <c r="AC1039" s="6"/>
      <c r="AD1039" s="6"/>
      <c r="AE1039" s="6"/>
      <c r="AF1039" s="6"/>
      <c r="AG1039" s="6"/>
      <c r="AH1039" s="6"/>
      <c r="AI1039" s="6"/>
      <c r="AJ1039" s="6"/>
      <c r="AK1039" s="6"/>
      <c r="AL1039" s="6"/>
      <c r="AM1039" s="6"/>
      <c r="AN1039" s="6"/>
      <c r="AO1039" s="6"/>
      <c r="AP1039" s="6"/>
      <c r="AQ1039" s="6"/>
      <c r="AR1039" s="6"/>
      <c r="AS1039" s="6"/>
      <c r="AT1039" s="6"/>
      <c r="AU1039" s="6"/>
      <c r="AV1039" s="6"/>
      <c r="AW1039" s="6"/>
      <c r="AX1039" s="6"/>
    </row>
    <row r="1040" spans="1:50" ht="12" customHeight="1">
      <c r="A1040" s="6"/>
      <c r="B1040" s="6"/>
      <c r="C1040" s="6"/>
      <c r="D1040" s="6"/>
      <c r="E1040" s="6"/>
      <c r="F1040" s="6"/>
      <c r="G1040" s="6"/>
      <c r="H1040" s="6"/>
      <c r="I1040" s="6"/>
      <c r="J1040" s="6"/>
      <c r="K1040" s="6"/>
      <c r="L1040" s="6"/>
      <c r="M1040" s="61"/>
      <c r="N1040" s="6" t="str">
        <v/>
      </c>
      <c r="O1040" s="6"/>
      <c r="P1040" s="6"/>
      <c r="Q1040" s="6"/>
      <c r="R1040" s="6"/>
      <c r="S1040" s="6"/>
      <c r="T1040" s="6"/>
      <c r="U1040" s="6"/>
      <c r="V1040" s="6"/>
      <c r="W1040" s="6"/>
      <c r="X1040" s="6"/>
      <c r="Y1040" s="6"/>
      <c r="Z1040" s="6"/>
      <c r="AA1040" s="6"/>
      <c r="AB1040" s="6"/>
      <c r="AC1040" s="6"/>
      <c r="AD1040" s="6"/>
      <c r="AE1040" s="6"/>
      <c r="AF1040" s="6"/>
      <c r="AG1040" s="6"/>
      <c r="AH1040" s="6"/>
      <c r="AI1040" s="6"/>
      <c r="AJ1040" s="6"/>
      <c r="AK1040" s="6"/>
      <c r="AL1040" s="6"/>
      <c r="AM1040" s="6"/>
      <c r="AN1040" s="6"/>
      <c r="AO1040" s="6"/>
      <c r="AP1040" s="6"/>
      <c r="AQ1040" s="6"/>
      <c r="AR1040" s="6"/>
      <c r="AS1040" s="6"/>
      <c r="AT1040" s="6"/>
      <c r="AU1040" s="6"/>
      <c r="AV1040" s="6"/>
      <c r="AW1040" s="6"/>
      <c r="AX1040" s="6"/>
    </row>
    <row r="1041" spans="1:50" ht="12" customHeight="1">
      <c r="A1041" s="6"/>
      <c r="B1041" s="6"/>
      <c r="C1041" s="6"/>
      <c r="D1041" s="6"/>
      <c r="E1041" s="6"/>
      <c r="F1041" s="6"/>
      <c r="G1041" s="6"/>
      <c r="H1041" s="6"/>
      <c r="I1041" s="6"/>
      <c r="J1041" s="6"/>
      <c r="K1041" s="6"/>
      <c r="L1041" s="6"/>
      <c r="M1041" s="61"/>
      <c r="N1041" s="6" t="str">
        <v/>
      </c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  <c r="Z1041" s="6"/>
      <c r="AA1041" s="6"/>
      <c r="AB1041" s="6"/>
      <c r="AC1041" s="6"/>
      <c r="AD1041" s="6"/>
      <c r="AE1041" s="6"/>
      <c r="AF1041" s="6"/>
      <c r="AG1041" s="6"/>
      <c r="AH1041" s="6"/>
      <c r="AI1041" s="6"/>
      <c r="AJ1041" s="6"/>
      <c r="AK1041" s="6"/>
      <c r="AL1041" s="6"/>
      <c r="AM1041" s="6"/>
      <c r="AN1041" s="6"/>
      <c r="AO1041" s="6"/>
      <c r="AP1041" s="6"/>
      <c r="AQ1041" s="6"/>
      <c r="AR1041" s="6"/>
      <c r="AS1041" s="6"/>
      <c r="AT1041" s="6"/>
      <c r="AU1041" s="6"/>
      <c r="AV1041" s="6"/>
      <c r="AW1041" s="6"/>
      <c r="AX1041" s="6"/>
    </row>
    <row r="1042" spans="1:50" ht="12" customHeight="1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  <c r="M1042" s="61"/>
      <c r="N1042" s="6" t="str">
        <v/>
      </c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  <c r="AA1042" s="6"/>
      <c r="AB1042" s="6"/>
      <c r="AC1042" s="6"/>
      <c r="AD1042" s="6"/>
      <c r="AE1042" s="6"/>
      <c r="AF1042" s="6"/>
      <c r="AG1042" s="6"/>
      <c r="AH1042" s="6"/>
      <c r="AI1042" s="6"/>
      <c r="AJ1042" s="6"/>
      <c r="AK1042" s="6"/>
      <c r="AL1042" s="6"/>
      <c r="AM1042" s="6"/>
      <c r="AN1042" s="6"/>
      <c r="AO1042" s="6"/>
      <c r="AP1042" s="6"/>
      <c r="AQ1042" s="6"/>
      <c r="AR1042" s="6"/>
      <c r="AS1042" s="6"/>
      <c r="AT1042" s="6"/>
      <c r="AU1042" s="6"/>
      <c r="AV1042" s="6"/>
      <c r="AW1042" s="6"/>
      <c r="AX1042" s="6"/>
    </row>
    <row r="1043" spans="1:50" ht="12" customHeight="1">
      <c r="A1043" s="6"/>
      <c r="B1043" s="6"/>
      <c r="C1043" s="6"/>
      <c r="D1043" s="6"/>
      <c r="E1043" s="6"/>
      <c r="F1043" s="6"/>
      <c r="G1043" s="6"/>
      <c r="H1043" s="6"/>
      <c r="I1043" s="6"/>
      <c r="J1043" s="6"/>
      <c r="K1043" s="6"/>
      <c r="L1043" s="6"/>
      <c r="M1043" s="61"/>
      <c r="N1043" s="6" t="str">
        <v/>
      </c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  <c r="Z1043" s="6"/>
      <c r="AA1043" s="6"/>
      <c r="AB1043" s="6"/>
      <c r="AC1043" s="6"/>
      <c r="AD1043" s="6"/>
      <c r="AE1043" s="6"/>
      <c r="AF1043" s="6"/>
      <c r="AG1043" s="6"/>
      <c r="AH1043" s="6"/>
      <c r="AI1043" s="6"/>
      <c r="AJ1043" s="6"/>
      <c r="AK1043" s="6"/>
      <c r="AL1043" s="6"/>
      <c r="AM1043" s="6"/>
      <c r="AN1043" s="6"/>
      <c r="AO1043" s="6"/>
      <c r="AP1043" s="6"/>
      <c r="AQ1043" s="6"/>
      <c r="AR1043" s="6"/>
      <c r="AS1043" s="6"/>
      <c r="AT1043" s="6"/>
      <c r="AU1043" s="6"/>
      <c r="AV1043" s="6"/>
      <c r="AW1043" s="6"/>
      <c r="AX1043" s="6"/>
    </row>
    <row r="1044" spans="1:50" ht="12" customHeight="1">
      <c r="A1044" s="6"/>
      <c r="B1044" s="6"/>
      <c r="C1044" s="6"/>
      <c r="D1044" s="6"/>
      <c r="E1044" s="6"/>
      <c r="F1044" s="6"/>
      <c r="G1044" s="6"/>
      <c r="H1044" s="6"/>
      <c r="I1044" s="6"/>
      <c r="J1044" s="6"/>
      <c r="K1044" s="6"/>
      <c r="L1044" s="6"/>
      <c r="M1044" s="61"/>
      <c r="N1044" s="6" t="str">
        <v/>
      </c>
      <c r="O1044" s="6"/>
      <c r="P1044" s="6"/>
      <c r="Q1044" s="6"/>
      <c r="R1044" s="6"/>
      <c r="S1044" s="6"/>
      <c r="T1044" s="6"/>
      <c r="U1044" s="6"/>
      <c r="V1044" s="6"/>
      <c r="W1044" s="6"/>
      <c r="X1044" s="6"/>
      <c r="Y1044" s="6"/>
      <c r="Z1044" s="6"/>
      <c r="AA1044" s="6"/>
      <c r="AB1044" s="6"/>
      <c r="AC1044" s="6"/>
      <c r="AD1044" s="6"/>
      <c r="AE1044" s="6"/>
      <c r="AF1044" s="6"/>
      <c r="AG1044" s="6"/>
      <c r="AH1044" s="6"/>
      <c r="AI1044" s="6"/>
      <c r="AJ1044" s="6"/>
      <c r="AK1044" s="6"/>
      <c r="AL1044" s="6"/>
      <c r="AM1044" s="6"/>
      <c r="AN1044" s="6"/>
      <c r="AO1044" s="6"/>
      <c r="AP1044" s="6"/>
      <c r="AQ1044" s="6"/>
      <c r="AR1044" s="6"/>
      <c r="AS1044" s="6"/>
      <c r="AT1044" s="6"/>
      <c r="AU1044" s="6"/>
      <c r="AV1044" s="6"/>
      <c r="AW1044" s="6"/>
      <c r="AX1044" s="6"/>
    </row>
    <row r="1045" spans="1:50" ht="12" customHeight="1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  <c r="M1045" s="61"/>
      <c r="N1045" s="6" t="str">
        <v/>
      </c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  <c r="Z1045" s="6"/>
      <c r="AA1045" s="6"/>
      <c r="AB1045" s="6"/>
      <c r="AC1045" s="6"/>
      <c r="AD1045" s="6"/>
      <c r="AE1045" s="6"/>
      <c r="AF1045" s="6"/>
      <c r="AG1045" s="6"/>
      <c r="AH1045" s="6"/>
      <c r="AI1045" s="6"/>
      <c r="AJ1045" s="6"/>
      <c r="AK1045" s="6"/>
      <c r="AL1045" s="6"/>
      <c r="AM1045" s="6"/>
      <c r="AN1045" s="6"/>
      <c r="AO1045" s="6"/>
      <c r="AP1045" s="6"/>
      <c r="AQ1045" s="6"/>
      <c r="AR1045" s="6"/>
      <c r="AS1045" s="6"/>
      <c r="AT1045" s="6"/>
      <c r="AU1045" s="6"/>
      <c r="AV1045" s="6"/>
      <c r="AW1045" s="6"/>
      <c r="AX1045" s="6"/>
    </row>
    <row r="1046" spans="1:50" ht="12" customHeight="1">
      <c r="A1046" s="6"/>
      <c r="B1046" s="6"/>
      <c r="C1046" s="6"/>
      <c r="D1046" s="6"/>
      <c r="E1046" s="6"/>
      <c r="F1046" s="6"/>
      <c r="G1046" s="6"/>
      <c r="H1046" s="6"/>
      <c r="I1046" s="6"/>
      <c r="J1046" s="6"/>
      <c r="K1046" s="6"/>
      <c r="L1046" s="6"/>
      <c r="M1046" s="61"/>
      <c r="N1046" s="6" t="str">
        <v/>
      </c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  <c r="Z1046" s="6"/>
      <c r="AA1046" s="6"/>
      <c r="AB1046" s="6"/>
      <c r="AC1046" s="6"/>
      <c r="AD1046" s="6"/>
      <c r="AE1046" s="6"/>
      <c r="AF1046" s="6"/>
      <c r="AG1046" s="6"/>
      <c r="AH1046" s="6"/>
      <c r="AI1046" s="6"/>
      <c r="AJ1046" s="6"/>
      <c r="AK1046" s="6"/>
      <c r="AL1046" s="6"/>
      <c r="AM1046" s="6"/>
      <c r="AN1046" s="6"/>
      <c r="AO1046" s="6"/>
      <c r="AP1046" s="6"/>
      <c r="AQ1046" s="6"/>
      <c r="AR1046" s="6"/>
      <c r="AS1046" s="6"/>
      <c r="AT1046" s="6"/>
      <c r="AU1046" s="6"/>
      <c r="AV1046" s="6"/>
      <c r="AW1046" s="6"/>
      <c r="AX1046" s="6"/>
    </row>
    <row r="1047" spans="1:50" ht="12" customHeight="1">
      <c r="A1047" s="6"/>
      <c r="B1047" s="6"/>
      <c r="C1047" s="6"/>
      <c r="D1047" s="6"/>
      <c r="E1047" s="6"/>
      <c r="F1047" s="6"/>
      <c r="G1047" s="6"/>
      <c r="H1047" s="6"/>
      <c r="I1047" s="6"/>
      <c r="J1047" s="6"/>
      <c r="K1047" s="6"/>
      <c r="L1047" s="6"/>
      <c r="M1047" s="61"/>
      <c r="N1047" s="6" t="str">
        <v/>
      </c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  <c r="Z1047" s="6"/>
      <c r="AA1047" s="6"/>
      <c r="AB1047" s="6"/>
      <c r="AC1047" s="6"/>
      <c r="AD1047" s="6"/>
      <c r="AE1047" s="6"/>
      <c r="AF1047" s="6"/>
      <c r="AG1047" s="6"/>
      <c r="AH1047" s="6"/>
      <c r="AI1047" s="6"/>
      <c r="AJ1047" s="6"/>
      <c r="AK1047" s="6"/>
      <c r="AL1047" s="6"/>
      <c r="AM1047" s="6"/>
      <c r="AN1047" s="6"/>
      <c r="AO1047" s="6"/>
      <c r="AP1047" s="6"/>
      <c r="AQ1047" s="6"/>
      <c r="AR1047" s="6"/>
      <c r="AS1047" s="6"/>
      <c r="AT1047" s="6"/>
      <c r="AU1047" s="6"/>
      <c r="AV1047" s="6"/>
      <c r="AW1047" s="6"/>
      <c r="AX1047" s="6"/>
    </row>
    <row r="1048" spans="1:50" ht="12" customHeight="1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  <c r="M1048" s="61"/>
      <c r="N1048" s="6" t="str">
        <v/>
      </c>
      <c r="O1048" s="6"/>
      <c r="P1048" s="6"/>
      <c r="Q1048" s="6"/>
      <c r="R1048" s="6"/>
      <c r="S1048" s="6"/>
      <c r="T1048" s="6"/>
      <c r="U1048" s="6"/>
      <c r="V1048" s="6"/>
      <c r="W1048" s="6"/>
      <c r="X1048" s="6"/>
      <c r="Y1048" s="6"/>
      <c r="Z1048" s="6"/>
      <c r="AA1048" s="6"/>
      <c r="AB1048" s="6"/>
      <c r="AC1048" s="6"/>
      <c r="AD1048" s="6"/>
      <c r="AE1048" s="6"/>
      <c r="AF1048" s="6"/>
      <c r="AG1048" s="6"/>
      <c r="AH1048" s="6"/>
      <c r="AI1048" s="6"/>
      <c r="AJ1048" s="6"/>
      <c r="AK1048" s="6"/>
      <c r="AL1048" s="6"/>
      <c r="AM1048" s="6"/>
      <c r="AN1048" s="6"/>
      <c r="AO1048" s="6"/>
      <c r="AP1048" s="6"/>
      <c r="AQ1048" s="6"/>
      <c r="AR1048" s="6"/>
      <c r="AS1048" s="6"/>
      <c r="AT1048" s="6"/>
      <c r="AU1048" s="6"/>
      <c r="AV1048" s="6"/>
      <c r="AW1048" s="6"/>
      <c r="AX1048" s="6"/>
    </row>
    <row r="1049" spans="1:50" ht="12" customHeight="1">
      <c r="A1049" s="6"/>
      <c r="B1049" s="6"/>
      <c r="C1049" s="6"/>
      <c r="D1049" s="6"/>
      <c r="E1049" s="6"/>
      <c r="F1049" s="6"/>
      <c r="G1049" s="6"/>
      <c r="H1049" s="6"/>
      <c r="I1049" s="6"/>
      <c r="J1049" s="6"/>
      <c r="K1049" s="6"/>
      <c r="L1049" s="6"/>
      <c r="M1049" s="61"/>
      <c r="N1049" s="6" t="str">
        <v/>
      </c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  <c r="Z1049" s="6"/>
      <c r="AA1049" s="6"/>
      <c r="AB1049" s="6"/>
      <c r="AC1049" s="6"/>
      <c r="AD1049" s="6"/>
      <c r="AE1049" s="6"/>
      <c r="AF1049" s="6"/>
      <c r="AG1049" s="6"/>
      <c r="AH1049" s="6"/>
      <c r="AI1049" s="6"/>
      <c r="AJ1049" s="6"/>
      <c r="AK1049" s="6"/>
      <c r="AL1049" s="6"/>
      <c r="AM1049" s="6"/>
      <c r="AN1049" s="6"/>
      <c r="AO1049" s="6"/>
      <c r="AP1049" s="6"/>
      <c r="AQ1049" s="6"/>
      <c r="AR1049" s="6"/>
      <c r="AS1049" s="6"/>
      <c r="AT1049" s="6"/>
      <c r="AU1049" s="6"/>
      <c r="AV1049" s="6"/>
      <c r="AW1049" s="6"/>
      <c r="AX1049" s="6"/>
    </row>
    <row r="1050" spans="1:50" ht="12" customHeight="1">
      <c r="A1050" s="6"/>
      <c r="B1050" s="6"/>
      <c r="C1050" s="6"/>
      <c r="D1050" s="6"/>
      <c r="E1050" s="6"/>
      <c r="F1050" s="6"/>
      <c r="G1050" s="6"/>
      <c r="H1050" s="6"/>
      <c r="I1050" s="6"/>
      <c r="J1050" s="6"/>
      <c r="K1050" s="6"/>
      <c r="L1050" s="6"/>
      <c r="M1050" s="61"/>
      <c r="N1050" s="6" t="str">
        <v/>
      </c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  <c r="AA1050" s="6"/>
      <c r="AB1050" s="6"/>
      <c r="AC1050" s="6"/>
      <c r="AD1050" s="6"/>
      <c r="AE1050" s="6"/>
      <c r="AF1050" s="6"/>
      <c r="AG1050" s="6"/>
      <c r="AH1050" s="6"/>
      <c r="AI1050" s="6"/>
      <c r="AJ1050" s="6"/>
      <c r="AK1050" s="6"/>
      <c r="AL1050" s="6"/>
      <c r="AM1050" s="6"/>
      <c r="AN1050" s="6"/>
      <c r="AO1050" s="6"/>
      <c r="AP1050" s="6"/>
      <c r="AQ1050" s="6"/>
      <c r="AR1050" s="6"/>
      <c r="AS1050" s="6"/>
      <c r="AT1050" s="6"/>
      <c r="AU1050" s="6"/>
      <c r="AV1050" s="6"/>
      <c r="AW1050" s="6"/>
      <c r="AX1050" s="6"/>
    </row>
    <row r="1051" spans="1:50" ht="12" customHeight="1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  <c r="M1051" s="61"/>
      <c r="N1051" s="6" t="str">
        <v/>
      </c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  <c r="Z1051" s="6"/>
      <c r="AA1051" s="6"/>
      <c r="AB1051" s="6"/>
      <c r="AC1051" s="6"/>
      <c r="AD1051" s="6"/>
      <c r="AE1051" s="6"/>
      <c r="AF1051" s="6"/>
      <c r="AG1051" s="6"/>
      <c r="AH1051" s="6"/>
      <c r="AI1051" s="6"/>
      <c r="AJ1051" s="6"/>
      <c r="AK1051" s="6"/>
      <c r="AL1051" s="6"/>
      <c r="AM1051" s="6"/>
      <c r="AN1051" s="6"/>
      <c r="AO1051" s="6"/>
      <c r="AP1051" s="6"/>
      <c r="AQ1051" s="6"/>
      <c r="AR1051" s="6"/>
      <c r="AS1051" s="6"/>
      <c r="AT1051" s="6"/>
      <c r="AU1051" s="6"/>
      <c r="AV1051" s="6"/>
      <c r="AW1051" s="6"/>
      <c r="AX1051" s="6"/>
    </row>
    <row r="1052" spans="1:50" ht="12" customHeight="1">
      <c r="A1052" s="6"/>
      <c r="B1052" s="6"/>
      <c r="C1052" s="6"/>
      <c r="D1052" s="6"/>
      <c r="E1052" s="6"/>
      <c r="F1052" s="6"/>
      <c r="G1052" s="6"/>
      <c r="H1052" s="6"/>
      <c r="I1052" s="6"/>
      <c r="J1052" s="6"/>
      <c r="K1052" s="6"/>
      <c r="L1052" s="6"/>
      <c r="M1052" s="61"/>
      <c r="N1052" s="6" t="str">
        <v/>
      </c>
      <c r="O1052" s="6"/>
      <c r="P1052" s="6"/>
      <c r="Q1052" s="6"/>
      <c r="R1052" s="6"/>
      <c r="S1052" s="6"/>
      <c r="T1052" s="6"/>
      <c r="U1052" s="6"/>
      <c r="V1052" s="6"/>
      <c r="W1052" s="6"/>
      <c r="X1052" s="6"/>
      <c r="Y1052" s="6"/>
      <c r="Z1052" s="6"/>
      <c r="AA1052" s="6"/>
      <c r="AB1052" s="6"/>
      <c r="AC1052" s="6"/>
      <c r="AD1052" s="6"/>
      <c r="AE1052" s="6"/>
      <c r="AF1052" s="6"/>
      <c r="AG1052" s="6"/>
      <c r="AH1052" s="6"/>
      <c r="AI1052" s="6"/>
      <c r="AJ1052" s="6"/>
      <c r="AK1052" s="6"/>
      <c r="AL1052" s="6"/>
      <c r="AM1052" s="6"/>
      <c r="AN1052" s="6"/>
      <c r="AO1052" s="6"/>
      <c r="AP1052" s="6"/>
      <c r="AQ1052" s="6"/>
      <c r="AR1052" s="6"/>
      <c r="AS1052" s="6"/>
      <c r="AT1052" s="6"/>
      <c r="AU1052" s="6"/>
      <c r="AV1052" s="6"/>
      <c r="AW1052" s="6"/>
      <c r="AX1052" s="6"/>
    </row>
    <row r="1053" spans="1:50" ht="12" customHeight="1">
      <c r="A1053" s="6"/>
      <c r="B1053" s="6"/>
      <c r="C1053" s="6"/>
      <c r="D1053" s="6"/>
      <c r="E1053" s="6"/>
      <c r="F1053" s="6"/>
      <c r="G1053" s="6"/>
      <c r="H1053" s="6"/>
      <c r="I1053" s="6"/>
      <c r="J1053" s="6"/>
      <c r="K1053" s="6"/>
      <c r="L1053" s="6"/>
      <c r="M1053" s="61"/>
      <c r="N1053" s="6" t="str">
        <v/>
      </c>
      <c r="O1053" s="6"/>
      <c r="P1053" s="6"/>
      <c r="Q1053" s="6"/>
      <c r="R1053" s="6"/>
      <c r="S1053" s="6"/>
      <c r="T1053" s="6"/>
      <c r="U1053" s="6"/>
      <c r="V1053" s="6"/>
      <c r="W1053" s="6"/>
      <c r="X1053" s="6"/>
      <c r="Y1053" s="6"/>
      <c r="Z1053" s="6"/>
      <c r="AA1053" s="6"/>
      <c r="AB1053" s="6"/>
      <c r="AC1053" s="6"/>
      <c r="AD1053" s="6"/>
      <c r="AE1053" s="6"/>
      <c r="AF1053" s="6"/>
      <c r="AG1053" s="6"/>
      <c r="AH1053" s="6"/>
      <c r="AI1053" s="6"/>
      <c r="AJ1053" s="6"/>
      <c r="AK1053" s="6"/>
      <c r="AL1053" s="6"/>
      <c r="AM1053" s="6"/>
      <c r="AN1053" s="6"/>
      <c r="AO1053" s="6"/>
      <c r="AP1053" s="6"/>
      <c r="AQ1053" s="6"/>
      <c r="AR1053" s="6"/>
      <c r="AS1053" s="6"/>
      <c r="AT1053" s="6"/>
      <c r="AU1053" s="6"/>
      <c r="AV1053" s="6"/>
      <c r="AW1053" s="6"/>
      <c r="AX1053" s="6"/>
    </row>
    <row r="1054" spans="1:50" ht="12" customHeight="1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  <c r="M1054" s="61"/>
      <c r="N1054" s="6" t="str">
        <v/>
      </c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  <c r="AA1054" s="6"/>
      <c r="AB1054" s="6"/>
      <c r="AC1054" s="6"/>
      <c r="AD1054" s="6"/>
      <c r="AE1054" s="6"/>
      <c r="AF1054" s="6"/>
      <c r="AG1054" s="6"/>
      <c r="AH1054" s="6"/>
      <c r="AI1054" s="6"/>
      <c r="AJ1054" s="6"/>
      <c r="AK1054" s="6"/>
      <c r="AL1054" s="6"/>
      <c r="AM1054" s="6"/>
      <c r="AN1054" s="6"/>
      <c r="AO1054" s="6"/>
      <c r="AP1054" s="6"/>
      <c r="AQ1054" s="6"/>
      <c r="AR1054" s="6"/>
      <c r="AS1054" s="6"/>
      <c r="AT1054" s="6"/>
      <c r="AU1054" s="6"/>
      <c r="AV1054" s="6"/>
      <c r="AW1054" s="6"/>
      <c r="AX1054" s="6"/>
    </row>
    <row r="1055" spans="1:50" ht="12" customHeight="1">
      <c r="A1055" s="6"/>
      <c r="B1055" s="6"/>
      <c r="C1055" s="6"/>
      <c r="D1055" s="6"/>
      <c r="E1055" s="6"/>
      <c r="F1055" s="6"/>
      <c r="G1055" s="6"/>
      <c r="H1055" s="6"/>
      <c r="I1055" s="6"/>
      <c r="J1055" s="6"/>
      <c r="K1055" s="6"/>
      <c r="L1055" s="6"/>
      <c r="M1055" s="61"/>
      <c r="N1055" s="6" t="str">
        <v/>
      </c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  <c r="Z1055" s="6"/>
      <c r="AA1055" s="6"/>
      <c r="AB1055" s="6"/>
      <c r="AC1055" s="6"/>
      <c r="AD1055" s="6"/>
      <c r="AE1055" s="6"/>
      <c r="AF1055" s="6"/>
      <c r="AG1055" s="6"/>
      <c r="AH1055" s="6"/>
      <c r="AI1055" s="6"/>
      <c r="AJ1055" s="6"/>
      <c r="AK1055" s="6"/>
      <c r="AL1055" s="6"/>
      <c r="AM1055" s="6"/>
      <c r="AN1055" s="6"/>
      <c r="AO1055" s="6"/>
      <c r="AP1055" s="6"/>
      <c r="AQ1055" s="6"/>
      <c r="AR1055" s="6"/>
      <c r="AS1055" s="6"/>
      <c r="AT1055" s="6"/>
      <c r="AU1055" s="6"/>
      <c r="AV1055" s="6"/>
      <c r="AW1055" s="6"/>
      <c r="AX1055" s="6"/>
    </row>
    <row r="1056" spans="1:50" ht="12" customHeight="1">
      <c r="A1056" s="6"/>
      <c r="B1056" s="6"/>
      <c r="C1056" s="6"/>
      <c r="D1056" s="6"/>
      <c r="E1056" s="6"/>
      <c r="F1056" s="6"/>
      <c r="G1056" s="6"/>
      <c r="H1056" s="6"/>
      <c r="I1056" s="6"/>
      <c r="J1056" s="6"/>
      <c r="K1056" s="6"/>
      <c r="L1056" s="6"/>
      <c r="M1056" s="61"/>
      <c r="N1056" s="6" t="str">
        <v/>
      </c>
      <c r="O1056" s="6"/>
      <c r="P1056" s="6"/>
      <c r="Q1056" s="6"/>
      <c r="R1056" s="6"/>
      <c r="S1056" s="6"/>
      <c r="T1056" s="6"/>
      <c r="U1056" s="6"/>
      <c r="V1056" s="6"/>
      <c r="W1056" s="6"/>
      <c r="X1056" s="6"/>
      <c r="Y1056" s="6"/>
      <c r="Z1056" s="6"/>
      <c r="AA1056" s="6"/>
      <c r="AB1056" s="6"/>
      <c r="AC1056" s="6"/>
      <c r="AD1056" s="6"/>
      <c r="AE1056" s="6"/>
      <c r="AF1056" s="6"/>
      <c r="AG1056" s="6"/>
      <c r="AH1056" s="6"/>
      <c r="AI1056" s="6"/>
      <c r="AJ1056" s="6"/>
      <c r="AK1056" s="6"/>
      <c r="AL1056" s="6"/>
      <c r="AM1056" s="6"/>
      <c r="AN1056" s="6"/>
      <c r="AO1056" s="6"/>
      <c r="AP1056" s="6"/>
      <c r="AQ1056" s="6"/>
      <c r="AR1056" s="6"/>
      <c r="AS1056" s="6"/>
      <c r="AT1056" s="6"/>
      <c r="AU1056" s="6"/>
      <c r="AV1056" s="6"/>
      <c r="AW1056" s="6"/>
      <c r="AX1056" s="6"/>
    </row>
    <row r="1057" spans="1:50" ht="12" customHeight="1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  <c r="M1057" s="61"/>
      <c r="N1057" s="6" t="str">
        <v/>
      </c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6"/>
      <c r="Z1057" s="6"/>
      <c r="AA1057" s="6"/>
      <c r="AB1057" s="6"/>
      <c r="AC1057" s="6"/>
      <c r="AD1057" s="6"/>
      <c r="AE1057" s="6"/>
      <c r="AF1057" s="6"/>
      <c r="AG1057" s="6"/>
      <c r="AH1057" s="6"/>
      <c r="AI1057" s="6"/>
      <c r="AJ1057" s="6"/>
      <c r="AK1057" s="6"/>
      <c r="AL1057" s="6"/>
      <c r="AM1057" s="6"/>
      <c r="AN1057" s="6"/>
      <c r="AO1057" s="6"/>
      <c r="AP1057" s="6"/>
      <c r="AQ1057" s="6"/>
      <c r="AR1057" s="6"/>
      <c r="AS1057" s="6"/>
      <c r="AT1057" s="6"/>
      <c r="AU1057" s="6"/>
      <c r="AV1057" s="6"/>
      <c r="AW1057" s="6"/>
      <c r="AX1057" s="6"/>
    </row>
    <row r="1058" spans="1:50" ht="12" customHeight="1">
      <c r="A1058" s="6"/>
      <c r="B1058" s="6"/>
      <c r="C1058" s="6"/>
      <c r="D1058" s="6"/>
      <c r="E1058" s="6"/>
      <c r="F1058" s="6"/>
      <c r="G1058" s="6"/>
      <c r="H1058" s="6"/>
      <c r="I1058" s="6"/>
      <c r="J1058" s="6"/>
      <c r="K1058" s="6"/>
      <c r="L1058" s="6"/>
      <c r="M1058" s="61"/>
      <c r="N1058" s="6" t="str">
        <v/>
      </c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  <c r="Z1058" s="6"/>
      <c r="AA1058" s="6"/>
      <c r="AB1058" s="6"/>
      <c r="AC1058" s="6"/>
      <c r="AD1058" s="6"/>
      <c r="AE1058" s="6"/>
      <c r="AF1058" s="6"/>
      <c r="AG1058" s="6"/>
      <c r="AH1058" s="6"/>
      <c r="AI1058" s="6"/>
      <c r="AJ1058" s="6"/>
      <c r="AK1058" s="6"/>
      <c r="AL1058" s="6"/>
      <c r="AM1058" s="6"/>
      <c r="AN1058" s="6"/>
      <c r="AO1058" s="6"/>
      <c r="AP1058" s="6"/>
      <c r="AQ1058" s="6"/>
      <c r="AR1058" s="6"/>
      <c r="AS1058" s="6"/>
      <c r="AT1058" s="6"/>
      <c r="AU1058" s="6"/>
      <c r="AV1058" s="6"/>
      <c r="AW1058" s="6"/>
      <c r="AX1058" s="6"/>
    </row>
    <row r="1059" spans="1:50" ht="12" customHeight="1">
      <c r="A1059" s="6"/>
      <c r="B1059" s="6"/>
      <c r="C1059" s="6"/>
      <c r="D1059" s="6"/>
      <c r="E1059" s="6"/>
      <c r="F1059" s="6"/>
      <c r="G1059" s="6"/>
      <c r="H1059" s="6"/>
      <c r="I1059" s="6"/>
      <c r="J1059" s="6"/>
      <c r="K1059" s="6"/>
      <c r="L1059" s="6"/>
      <c r="M1059" s="61"/>
      <c r="N1059" s="6" t="str">
        <v/>
      </c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6"/>
      <c r="Z1059" s="6"/>
      <c r="AA1059" s="6"/>
      <c r="AB1059" s="6"/>
      <c r="AC1059" s="6"/>
      <c r="AD1059" s="6"/>
      <c r="AE1059" s="6"/>
      <c r="AF1059" s="6"/>
      <c r="AG1059" s="6"/>
      <c r="AH1059" s="6"/>
      <c r="AI1059" s="6"/>
      <c r="AJ1059" s="6"/>
      <c r="AK1059" s="6"/>
      <c r="AL1059" s="6"/>
      <c r="AM1059" s="6"/>
      <c r="AN1059" s="6"/>
      <c r="AO1059" s="6"/>
      <c r="AP1059" s="6"/>
      <c r="AQ1059" s="6"/>
      <c r="AR1059" s="6"/>
      <c r="AS1059" s="6"/>
      <c r="AT1059" s="6"/>
      <c r="AU1059" s="6"/>
      <c r="AV1059" s="6"/>
      <c r="AW1059" s="6"/>
      <c r="AX1059" s="6"/>
    </row>
    <row r="1060" spans="1:50" ht="12" customHeight="1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  <c r="M1060" s="61"/>
      <c r="N1060" s="6" t="str">
        <v/>
      </c>
      <c r="O1060" s="6"/>
      <c r="P1060" s="6"/>
      <c r="Q1060" s="6"/>
      <c r="R1060" s="6"/>
      <c r="S1060" s="6"/>
      <c r="T1060" s="6"/>
      <c r="U1060" s="6"/>
      <c r="V1060" s="6"/>
      <c r="W1060" s="6"/>
      <c r="X1060" s="6"/>
      <c r="Y1060" s="6"/>
      <c r="Z1060" s="6"/>
      <c r="AA1060" s="6"/>
      <c r="AB1060" s="6"/>
      <c r="AC1060" s="6"/>
      <c r="AD1060" s="6"/>
      <c r="AE1060" s="6"/>
      <c r="AF1060" s="6"/>
      <c r="AG1060" s="6"/>
      <c r="AH1060" s="6"/>
      <c r="AI1060" s="6"/>
      <c r="AJ1060" s="6"/>
      <c r="AK1060" s="6"/>
      <c r="AL1060" s="6"/>
      <c r="AM1060" s="6"/>
      <c r="AN1060" s="6"/>
      <c r="AO1060" s="6"/>
      <c r="AP1060" s="6"/>
      <c r="AQ1060" s="6"/>
      <c r="AR1060" s="6"/>
      <c r="AS1060" s="6"/>
      <c r="AT1060" s="6"/>
      <c r="AU1060" s="6"/>
      <c r="AV1060" s="6"/>
      <c r="AW1060" s="6"/>
      <c r="AX1060" s="6"/>
    </row>
    <row r="1061" spans="1:50" ht="12" customHeight="1">
      <c r="A1061" s="6"/>
      <c r="B1061" s="6"/>
      <c r="C1061" s="6"/>
      <c r="D1061" s="6"/>
      <c r="E1061" s="6"/>
      <c r="F1061" s="6"/>
      <c r="G1061" s="6"/>
      <c r="H1061" s="6"/>
      <c r="I1061" s="6"/>
      <c r="J1061" s="6"/>
      <c r="K1061" s="6"/>
      <c r="L1061" s="6"/>
      <c r="M1061" s="61"/>
      <c r="N1061" s="6" t="str">
        <v/>
      </c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  <c r="Z1061" s="6"/>
      <c r="AA1061" s="6"/>
      <c r="AB1061" s="6"/>
      <c r="AC1061" s="6"/>
      <c r="AD1061" s="6"/>
      <c r="AE1061" s="6"/>
      <c r="AF1061" s="6"/>
      <c r="AG1061" s="6"/>
      <c r="AH1061" s="6"/>
      <c r="AI1061" s="6"/>
      <c r="AJ1061" s="6"/>
      <c r="AK1061" s="6"/>
      <c r="AL1061" s="6"/>
      <c r="AM1061" s="6"/>
      <c r="AN1061" s="6"/>
      <c r="AO1061" s="6"/>
      <c r="AP1061" s="6"/>
      <c r="AQ1061" s="6"/>
      <c r="AR1061" s="6"/>
      <c r="AS1061" s="6"/>
      <c r="AT1061" s="6"/>
      <c r="AU1061" s="6"/>
      <c r="AV1061" s="6"/>
      <c r="AW1061" s="6"/>
      <c r="AX1061" s="6"/>
    </row>
    <row r="1062" spans="1:50" ht="12" customHeight="1">
      <c r="A1062" s="6"/>
      <c r="B1062" s="6"/>
      <c r="C1062" s="6"/>
      <c r="D1062" s="6"/>
      <c r="E1062" s="6"/>
      <c r="F1062" s="6"/>
      <c r="G1062" s="6"/>
      <c r="H1062" s="6"/>
      <c r="I1062" s="6"/>
      <c r="J1062" s="6"/>
      <c r="K1062" s="6"/>
      <c r="L1062" s="6"/>
      <c r="M1062" s="61"/>
      <c r="N1062" s="6" t="str">
        <v/>
      </c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  <c r="Z1062" s="6"/>
      <c r="AA1062" s="6"/>
      <c r="AB1062" s="6"/>
      <c r="AC1062" s="6"/>
      <c r="AD1062" s="6"/>
      <c r="AE1062" s="6"/>
      <c r="AF1062" s="6"/>
      <c r="AG1062" s="6"/>
      <c r="AH1062" s="6"/>
      <c r="AI1062" s="6"/>
      <c r="AJ1062" s="6"/>
      <c r="AK1062" s="6"/>
      <c r="AL1062" s="6"/>
      <c r="AM1062" s="6"/>
      <c r="AN1062" s="6"/>
      <c r="AO1062" s="6"/>
      <c r="AP1062" s="6"/>
      <c r="AQ1062" s="6"/>
      <c r="AR1062" s="6"/>
      <c r="AS1062" s="6"/>
      <c r="AT1062" s="6"/>
      <c r="AU1062" s="6"/>
      <c r="AV1062" s="6"/>
      <c r="AW1062" s="6"/>
      <c r="AX1062" s="6"/>
    </row>
    <row r="1063" spans="1:50" ht="12" customHeight="1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  <c r="M1063" s="61"/>
      <c r="N1063" s="6" t="str">
        <v/>
      </c>
      <c r="O1063" s="6"/>
      <c r="P1063" s="6"/>
      <c r="Q1063" s="6"/>
      <c r="R1063" s="6"/>
      <c r="S1063" s="6"/>
      <c r="T1063" s="6"/>
      <c r="U1063" s="6"/>
      <c r="V1063" s="6"/>
      <c r="W1063" s="6"/>
      <c r="X1063" s="6"/>
      <c r="Y1063" s="6"/>
      <c r="Z1063" s="6"/>
      <c r="AA1063" s="6"/>
      <c r="AB1063" s="6"/>
      <c r="AC1063" s="6"/>
      <c r="AD1063" s="6"/>
      <c r="AE1063" s="6"/>
      <c r="AF1063" s="6"/>
      <c r="AG1063" s="6"/>
      <c r="AH1063" s="6"/>
      <c r="AI1063" s="6"/>
      <c r="AJ1063" s="6"/>
      <c r="AK1063" s="6"/>
      <c r="AL1063" s="6"/>
      <c r="AM1063" s="6"/>
      <c r="AN1063" s="6"/>
      <c r="AO1063" s="6"/>
      <c r="AP1063" s="6"/>
      <c r="AQ1063" s="6"/>
      <c r="AR1063" s="6"/>
      <c r="AS1063" s="6"/>
      <c r="AT1063" s="6"/>
      <c r="AU1063" s="6"/>
      <c r="AV1063" s="6"/>
      <c r="AW1063" s="6"/>
      <c r="AX1063" s="6"/>
    </row>
    <row r="1064" spans="1:50" ht="12" customHeight="1">
      <c r="A1064" s="6"/>
      <c r="B1064" s="6"/>
      <c r="C1064" s="6"/>
      <c r="D1064" s="6"/>
      <c r="E1064" s="6"/>
      <c r="F1064" s="6"/>
      <c r="G1064" s="6"/>
      <c r="H1064" s="6"/>
      <c r="I1064" s="6"/>
      <c r="J1064" s="6"/>
      <c r="K1064" s="6"/>
      <c r="L1064" s="6"/>
      <c r="M1064" s="61"/>
      <c r="N1064" s="6" t="str">
        <v/>
      </c>
      <c r="O1064" s="6"/>
      <c r="P1064" s="6"/>
      <c r="Q1064" s="6"/>
      <c r="R1064" s="6"/>
      <c r="S1064" s="6"/>
      <c r="T1064" s="6"/>
      <c r="U1064" s="6"/>
      <c r="V1064" s="6"/>
      <c r="W1064" s="6"/>
      <c r="X1064" s="6"/>
      <c r="Y1064" s="6"/>
      <c r="Z1064" s="6"/>
      <c r="AA1064" s="6"/>
      <c r="AB1064" s="6"/>
      <c r="AC1064" s="6"/>
      <c r="AD1064" s="6"/>
      <c r="AE1064" s="6"/>
      <c r="AF1064" s="6"/>
      <c r="AG1064" s="6"/>
      <c r="AH1064" s="6"/>
      <c r="AI1064" s="6"/>
      <c r="AJ1064" s="6"/>
      <c r="AK1064" s="6"/>
      <c r="AL1064" s="6"/>
      <c r="AM1064" s="6"/>
      <c r="AN1064" s="6"/>
      <c r="AO1064" s="6"/>
      <c r="AP1064" s="6"/>
      <c r="AQ1064" s="6"/>
      <c r="AR1064" s="6"/>
      <c r="AS1064" s="6"/>
      <c r="AT1064" s="6"/>
      <c r="AU1064" s="6"/>
      <c r="AV1064" s="6"/>
      <c r="AW1064" s="6"/>
      <c r="AX1064" s="6"/>
    </row>
    <row r="1065" spans="1:50" ht="12" customHeight="1">
      <c r="A1065" s="6"/>
      <c r="B1065" s="6"/>
      <c r="C1065" s="6"/>
      <c r="D1065" s="6"/>
      <c r="E1065" s="6"/>
      <c r="F1065" s="6"/>
      <c r="G1065" s="6"/>
      <c r="H1065" s="6"/>
      <c r="I1065" s="6"/>
      <c r="J1065" s="6"/>
      <c r="K1065" s="6"/>
      <c r="L1065" s="6"/>
      <c r="M1065" s="61"/>
      <c r="N1065" s="6" t="str">
        <v/>
      </c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6"/>
      <c r="Z1065" s="6"/>
      <c r="AA1065" s="6"/>
      <c r="AB1065" s="6"/>
      <c r="AC1065" s="6"/>
      <c r="AD1065" s="6"/>
      <c r="AE1065" s="6"/>
      <c r="AF1065" s="6"/>
      <c r="AG1065" s="6"/>
      <c r="AH1065" s="6"/>
      <c r="AI1065" s="6"/>
      <c r="AJ1065" s="6"/>
      <c r="AK1065" s="6"/>
      <c r="AL1065" s="6"/>
      <c r="AM1065" s="6"/>
      <c r="AN1065" s="6"/>
      <c r="AO1065" s="6"/>
      <c r="AP1065" s="6"/>
      <c r="AQ1065" s="6"/>
      <c r="AR1065" s="6"/>
      <c r="AS1065" s="6"/>
      <c r="AT1065" s="6"/>
      <c r="AU1065" s="6"/>
      <c r="AV1065" s="6"/>
      <c r="AW1065" s="6"/>
      <c r="AX1065" s="6"/>
    </row>
    <row r="1066" spans="1:50" ht="12" customHeight="1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  <c r="M1066" s="61"/>
      <c r="N1066" s="6" t="str">
        <v/>
      </c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  <c r="AA1066" s="6"/>
      <c r="AB1066" s="6"/>
      <c r="AC1066" s="6"/>
      <c r="AD1066" s="6"/>
      <c r="AE1066" s="6"/>
      <c r="AF1066" s="6"/>
      <c r="AG1066" s="6"/>
      <c r="AH1066" s="6"/>
      <c r="AI1066" s="6"/>
      <c r="AJ1066" s="6"/>
      <c r="AK1066" s="6"/>
      <c r="AL1066" s="6"/>
      <c r="AM1066" s="6"/>
      <c r="AN1066" s="6"/>
      <c r="AO1066" s="6"/>
      <c r="AP1066" s="6"/>
      <c r="AQ1066" s="6"/>
      <c r="AR1066" s="6"/>
      <c r="AS1066" s="6"/>
      <c r="AT1066" s="6"/>
      <c r="AU1066" s="6"/>
      <c r="AV1066" s="6"/>
      <c r="AW1066" s="6"/>
      <c r="AX1066" s="6"/>
    </row>
    <row r="1067" spans="1:50" ht="12" customHeight="1">
      <c r="A1067" s="6"/>
      <c r="B1067" s="6"/>
      <c r="C1067" s="6"/>
      <c r="D1067" s="6"/>
      <c r="E1067" s="6"/>
      <c r="F1067" s="6"/>
      <c r="G1067" s="6"/>
      <c r="H1067" s="6"/>
      <c r="I1067" s="6"/>
      <c r="J1067" s="6"/>
      <c r="K1067" s="6"/>
      <c r="L1067" s="6"/>
      <c r="M1067" s="61"/>
      <c r="N1067" s="6" t="str">
        <v/>
      </c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  <c r="Z1067" s="6"/>
      <c r="AA1067" s="6"/>
      <c r="AB1067" s="6"/>
      <c r="AC1067" s="6"/>
      <c r="AD1067" s="6"/>
      <c r="AE1067" s="6"/>
      <c r="AF1067" s="6"/>
      <c r="AG1067" s="6"/>
      <c r="AH1067" s="6"/>
      <c r="AI1067" s="6"/>
      <c r="AJ1067" s="6"/>
      <c r="AK1067" s="6"/>
      <c r="AL1067" s="6"/>
      <c r="AM1067" s="6"/>
      <c r="AN1067" s="6"/>
      <c r="AO1067" s="6"/>
      <c r="AP1067" s="6"/>
      <c r="AQ1067" s="6"/>
      <c r="AR1067" s="6"/>
      <c r="AS1067" s="6"/>
      <c r="AT1067" s="6"/>
      <c r="AU1067" s="6"/>
      <c r="AV1067" s="6"/>
      <c r="AW1067" s="6"/>
      <c r="AX1067" s="6"/>
    </row>
    <row r="1068" spans="1:50" ht="12" customHeight="1">
      <c r="A1068" s="6"/>
      <c r="B1068" s="6"/>
      <c r="C1068" s="6"/>
      <c r="D1068" s="6"/>
      <c r="E1068" s="6"/>
      <c r="F1068" s="6"/>
      <c r="G1068" s="6"/>
      <c r="H1068" s="6"/>
      <c r="I1068" s="6"/>
      <c r="J1068" s="6"/>
      <c r="K1068" s="6"/>
      <c r="L1068" s="6"/>
      <c r="M1068" s="61"/>
      <c r="N1068" s="6" t="str">
        <v/>
      </c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6"/>
      <c r="Z1068" s="6"/>
      <c r="AA1068" s="6"/>
      <c r="AB1068" s="6"/>
      <c r="AC1068" s="6"/>
      <c r="AD1068" s="6"/>
      <c r="AE1068" s="6"/>
      <c r="AF1068" s="6"/>
      <c r="AG1068" s="6"/>
      <c r="AH1068" s="6"/>
      <c r="AI1068" s="6"/>
      <c r="AJ1068" s="6"/>
      <c r="AK1068" s="6"/>
      <c r="AL1068" s="6"/>
      <c r="AM1068" s="6"/>
      <c r="AN1068" s="6"/>
      <c r="AO1068" s="6"/>
      <c r="AP1068" s="6"/>
      <c r="AQ1068" s="6"/>
      <c r="AR1068" s="6"/>
      <c r="AS1068" s="6"/>
      <c r="AT1068" s="6"/>
      <c r="AU1068" s="6"/>
      <c r="AV1068" s="6"/>
      <c r="AW1068" s="6"/>
      <c r="AX1068" s="6"/>
    </row>
    <row r="1069" spans="1:50" ht="12" customHeight="1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  <c r="M1069" s="61"/>
      <c r="N1069" s="6" t="str">
        <v/>
      </c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6"/>
      <c r="Z1069" s="6"/>
      <c r="AA1069" s="6"/>
      <c r="AB1069" s="6"/>
      <c r="AC1069" s="6"/>
      <c r="AD1069" s="6"/>
      <c r="AE1069" s="6"/>
      <c r="AF1069" s="6"/>
      <c r="AG1069" s="6"/>
      <c r="AH1069" s="6"/>
      <c r="AI1069" s="6"/>
      <c r="AJ1069" s="6"/>
      <c r="AK1069" s="6"/>
      <c r="AL1069" s="6"/>
      <c r="AM1069" s="6"/>
      <c r="AN1069" s="6"/>
      <c r="AO1069" s="6"/>
      <c r="AP1069" s="6"/>
      <c r="AQ1069" s="6"/>
      <c r="AR1069" s="6"/>
      <c r="AS1069" s="6"/>
      <c r="AT1069" s="6"/>
      <c r="AU1069" s="6"/>
      <c r="AV1069" s="6"/>
      <c r="AW1069" s="6"/>
      <c r="AX1069" s="6"/>
    </row>
    <row r="1070" spans="1:50" ht="12" customHeight="1">
      <c r="A1070" s="6"/>
      <c r="B1070" s="6"/>
      <c r="C1070" s="6"/>
      <c r="D1070" s="6"/>
      <c r="E1070" s="6"/>
      <c r="F1070" s="6"/>
      <c r="G1070" s="6"/>
      <c r="H1070" s="6"/>
      <c r="I1070" s="6"/>
      <c r="J1070" s="6"/>
      <c r="K1070" s="6"/>
      <c r="L1070" s="6"/>
      <c r="M1070" s="61"/>
      <c r="N1070" s="6" t="str">
        <v/>
      </c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  <c r="Z1070" s="6"/>
      <c r="AA1070" s="6"/>
      <c r="AB1070" s="6"/>
      <c r="AC1070" s="6"/>
      <c r="AD1070" s="6"/>
      <c r="AE1070" s="6"/>
      <c r="AF1070" s="6"/>
      <c r="AG1070" s="6"/>
      <c r="AH1070" s="6"/>
      <c r="AI1070" s="6"/>
      <c r="AJ1070" s="6"/>
      <c r="AK1070" s="6"/>
      <c r="AL1070" s="6"/>
      <c r="AM1070" s="6"/>
      <c r="AN1070" s="6"/>
      <c r="AO1070" s="6"/>
      <c r="AP1070" s="6"/>
      <c r="AQ1070" s="6"/>
      <c r="AR1070" s="6"/>
      <c r="AS1070" s="6"/>
      <c r="AT1070" s="6"/>
      <c r="AU1070" s="6"/>
      <c r="AV1070" s="6"/>
      <c r="AW1070" s="6"/>
      <c r="AX1070" s="6"/>
    </row>
    <row r="1071" spans="1:50" ht="12" customHeight="1">
      <c r="A1071" s="6"/>
      <c r="B1071" s="6"/>
      <c r="C1071" s="6"/>
      <c r="D1071" s="6"/>
      <c r="E1071" s="6"/>
      <c r="F1071" s="6"/>
      <c r="G1071" s="6"/>
      <c r="H1071" s="6"/>
      <c r="I1071" s="6"/>
      <c r="J1071" s="6"/>
      <c r="K1071" s="6"/>
      <c r="L1071" s="6"/>
      <c r="M1071" s="61"/>
      <c r="N1071" s="6" t="str">
        <v/>
      </c>
      <c r="O1071" s="6"/>
      <c r="P1071" s="6"/>
      <c r="Q1071" s="6"/>
      <c r="R1071" s="6"/>
      <c r="S1071" s="6"/>
      <c r="T1071" s="6"/>
      <c r="U1071" s="6"/>
      <c r="V1071" s="6"/>
      <c r="W1071" s="6"/>
      <c r="X1071" s="6"/>
      <c r="Y1071" s="6"/>
      <c r="Z1071" s="6"/>
      <c r="AA1071" s="6"/>
      <c r="AB1071" s="6"/>
      <c r="AC1071" s="6"/>
      <c r="AD1071" s="6"/>
      <c r="AE1071" s="6"/>
      <c r="AF1071" s="6"/>
      <c r="AG1071" s="6"/>
      <c r="AH1071" s="6"/>
      <c r="AI1071" s="6"/>
      <c r="AJ1071" s="6"/>
      <c r="AK1071" s="6"/>
      <c r="AL1071" s="6"/>
      <c r="AM1071" s="6"/>
      <c r="AN1071" s="6"/>
      <c r="AO1071" s="6"/>
      <c r="AP1071" s="6"/>
      <c r="AQ1071" s="6"/>
      <c r="AR1071" s="6"/>
      <c r="AS1071" s="6"/>
      <c r="AT1071" s="6"/>
      <c r="AU1071" s="6"/>
      <c r="AV1071" s="6"/>
      <c r="AW1071" s="6"/>
      <c r="AX1071" s="6"/>
    </row>
    <row r="1072" spans="1:50" ht="12" customHeight="1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  <c r="M1072" s="61"/>
      <c r="N1072" s="6" t="str">
        <v/>
      </c>
      <c r="O1072" s="6"/>
      <c r="P1072" s="6"/>
      <c r="Q1072" s="6"/>
      <c r="R1072" s="6"/>
      <c r="S1072" s="6"/>
      <c r="T1072" s="6"/>
      <c r="U1072" s="6"/>
      <c r="V1072" s="6"/>
      <c r="W1072" s="6"/>
      <c r="X1072" s="6"/>
      <c r="Y1072" s="6"/>
      <c r="Z1072" s="6"/>
      <c r="AA1072" s="6"/>
      <c r="AB1072" s="6"/>
      <c r="AC1072" s="6"/>
      <c r="AD1072" s="6"/>
      <c r="AE1072" s="6"/>
      <c r="AF1072" s="6"/>
      <c r="AG1072" s="6"/>
      <c r="AH1072" s="6"/>
      <c r="AI1072" s="6"/>
      <c r="AJ1072" s="6"/>
      <c r="AK1072" s="6"/>
      <c r="AL1072" s="6"/>
      <c r="AM1072" s="6"/>
      <c r="AN1072" s="6"/>
      <c r="AO1072" s="6"/>
      <c r="AP1072" s="6"/>
      <c r="AQ1072" s="6"/>
      <c r="AR1072" s="6"/>
      <c r="AS1072" s="6"/>
      <c r="AT1072" s="6"/>
      <c r="AU1072" s="6"/>
      <c r="AV1072" s="6"/>
      <c r="AW1072" s="6"/>
      <c r="AX1072" s="6"/>
    </row>
    <row r="1073" spans="1:50" ht="12" customHeight="1">
      <c r="A1073" s="6"/>
      <c r="B1073" s="6"/>
      <c r="C1073" s="6"/>
      <c r="D1073" s="6"/>
      <c r="E1073" s="6"/>
      <c r="F1073" s="6"/>
      <c r="G1073" s="6"/>
      <c r="H1073" s="6"/>
      <c r="I1073" s="6"/>
      <c r="J1073" s="6"/>
      <c r="K1073" s="6"/>
      <c r="L1073" s="6"/>
      <c r="M1073" s="61"/>
      <c r="N1073" s="6" t="str">
        <v/>
      </c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  <c r="Z1073" s="6"/>
      <c r="AA1073" s="6"/>
      <c r="AB1073" s="6"/>
      <c r="AC1073" s="6"/>
      <c r="AD1073" s="6"/>
      <c r="AE1073" s="6"/>
      <c r="AF1073" s="6"/>
      <c r="AG1073" s="6"/>
      <c r="AH1073" s="6"/>
      <c r="AI1073" s="6"/>
      <c r="AJ1073" s="6"/>
      <c r="AK1073" s="6"/>
      <c r="AL1073" s="6"/>
      <c r="AM1073" s="6"/>
      <c r="AN1073" s="6"/>
      <c r="AO1073" s="6"/>
      <c r="AP1073" s="6"/>
      <c r="AQ1073" s="6"/>
      <c r="AR1073" s="6"/>
      <c r="AS1073" s="6"/>
      <c r="AT1073" s="6"/>
      <c r="AU1073" s="6"/>
      <c r="AV1073" s="6"/>
      <c r="AW1073" s="6"/>
      <c r="AX1073" s="6"/>
    </row>
    <row r="1074" spans="1:50" ht="12" customHeight="1">
      <c r="A1074" s="6"/>
      <c r="B1074" s="6"/>
      <c r="C1074" s="6"/>
      <c r="D1074" s="6"/>
      <c r="E1074" s="6"/>
      <c r="F1074" s="6"/>
      <c r="G1074" s="6"/>
      <c r="H1074" s="6"/>
      <c r="I1074" s="6"/>
      <c r="J1074" s="6"/>
      <c r="K1074" s="6"/>
      <c r="L1074" s="6"/>
      <c r="M1074" s="61"/>
      <c r="N1074" s="6" t="str">
        <v/>
      </c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  <c r="Z1074" s="6"/>
      <c r="AA1074" s="6"/>
      <c r="AB1074" s="6"/>
      <c r="AC1074" s="6"/>
      <c r="AD1074" s="6"/>
      <c r="AE1074" s="6"/>
      <c r="AF1074" s="6"/>
      <c r="AG1074" s="6"/>
      <c r="AH1074" s="6"/>
      <c r="AI1074" s="6"/>
      <c r="AJ1074" s="6"/>
      <c r="AK1074" s="6"/>
      <c r="AL1074" s="6"/>
      <c r="AM1074" s="6"/>
      <c r="AN1074" s="6"/>
      <c r="AO1074" s="6"/>
      <c r="AP1074" s="6"/>
      <c r="AQ1074" s="6"/>
      <c r="AR1074" s="6"/>
      <c r="AS1074" s="6"/>
      <c r="AT1074" s="6"/>
      <c r="AU1074" s="6"/>
      <c r="AV1074" s="6"/>
      <c r="AW1074" s="6"/>
      <c r="AX1074" s="6"/>
    </row>
    <row r="1075" spans="1:50" ht="12" customHeight="1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  <c r="M1075" s="61"/>
      <c r="N1075" s="6" t="str">
        <v/>
      </c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6"/>
      <c r="Z1075" s="6"/>
      <c r="AA1075" s="6"/>
      <c r="AB1075" s="6"/>
      <c r="AC1075" s="6"/>
      <c r="AD1075" s="6"/>
      <c r="AE1075" s="6"/>
      <c r="AF1075" s="6"/>
      <c r="AG1075" s="6"/>
      <c r="AH1075" s="6"/>
      <c r="AI1075" s="6"/>
      <c r="AJ1075" s="6"/>
      <c r="AK1075" s="6"/>
      <c r="AL1075" s="6"/>
      <c r="AM1075" s="6"/>
      <c r="AN1075" s="6"/>
      <c r="AO1075" s="6"/>
      <c r="AP1075" s="6"/>
      <c r="AQ1075" s="6"/>
      <c r="AR1075" s="6"/>
      <c r="AS1075" s="6"/>
      <c r="AT1075" s="6"/>
      <c r="AU1075" s="6"/>
      <c r="AV1075" s="6"/>
      <c r="AW1075" s="6"/>
      <c r="AX1075" s="6"/>
    </row>
    <row r="1076" spans="1:50" ht="12" customHeight="1">
      <c r="A1076" s="6"/>
      <c r="B1076" s="6"/>
      <c r="C1076" s="6"/>
      <c r="D1076" s="6"/>
      <c r="E1076" s="6"/>
      <c r="F1076" s="6"/>
      <c r="G1076" s="6"/>
      <c r="H1076" s="6"/>
      <c r="I1076" s="6"/>
      <c r="J1076" s="6"/>
      <c r="K1076" s="6"/>
      <c r="L1076" s="6"/>
      <c r="M1076" s="61"/>
      <c r="N1076" s="6" t="str">
        <v/>
      </c>
      <c r="O1076" s="6"/>
      <c r="P1076" s="6"/>
      <c r="Q1076" s="6"/>
      <c r="R1076" s="6"/>
      <c r="S1076" s="6"/>
      <c r="T1076" s="6"/>
      <c r="U1076" s="6"/>
      <c r="V1076" s="6"/>
      <c r="W1076" s="6"/>
      <c r="X1076" s="6"/>
      <c r="Y1076" s="6"/>
      <c r="Z1076" s="6"/>
      <c r="AA1076" s="6"/>
      <c r="AB1076" s="6"/>
      <c r="AC1076" s="6"/>
      <c r="AD1076" s="6"/>
      <c r="AE1076" s="6"/>
      <c r="AF1076" s="6"/>
      <c r="AG1076" s="6"/>
      <c r="AH1076" s="6"/>
      <c r="AI1076" s="6"/>
      <c r="AJ1076" s="6"/>
      <c r="AK1076" s="6"/>
      <c r="AL1076" s="6"/>
      <c r="AM1076" s="6"/>
      <c r="AN1076" s="6"/>
      <c r="AO1076" s="6"/>
      <c r="AP1076" s="6"/>
      <c r="AQ1076" s="6"/>
      <c r="AR1076" s="6"/>
      <c r="AS1076" s="6"/>
      <c r="AT1076" s="6"/>
      <c r="AU1076" s="6"/>
      <c r="AV1076" s="6"/>
      <c r="AW1076" s="6"/>
      <c r="AX1076" s="6"/>
    </row>
    <row r="1077" spans="1:50" ht="12" customHeight="1">
      <c r="A1077" s="6"/>
      <c r="B1077" s="6"/>
      <c r="C1077" s="6"/>
      <c r="D1077" s="6"/>
      <c r="E1077" s="6"/>
      <c r="F1077" s="6"/>
      <c r="G1077" s="6"/>
      <c r="H1077" s="6"/>
      <c r="I1077" s="6"/>
      <c r="J1077" s="6"/>
      <c r="K1077" s="6"/>
      <c r="L1077" s="6"/>
      <c r="M1077" s="61"/>
      <c r="N1077" s="6" t="str">
        <v/>
      </c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6"/>
      <c r="Z1077" s="6"/>
      <c r="AA1077" s="6"/>
      <c r="AB1077" s="6"/>
      <c r="AC1077" s="6"/>
      <c r="AD1077" s="6"/>
      <c r="AE1077" s="6"/>
      <c r="AF1077" s="6"/>
      <c r="AG1077" s="6"/>
      <c r="AH1077" s="6"/>
      <c r="AI1077" s="6"/>
      <c r="AJ1077" s="6"/>
      <c r="AK1077" s="6"/>
      <c r="AL1077" s="6"/>
      <c r="AM1077" s="6"/>
      <c r="AN1077" s="6"/>
      <c r="AO1077" s="6"/>
      <c r="AP1077" s="6"/>
      <c r="AQ1077" s="6"/>
      <c r="AR1077" s="6"/>
      <c r="AS1077" s="6"/>
      <c r="AT1077" s="6"/>
      <c r="AU1077" s="6"/>
      <c r="AV1077" s="6"/>
      <c r="AW1077" s="6"/>
      <c r="AX1077" s="6"/>
    </row>
    <row r="1078" spans="1:50" ht="12" customHeight="1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  <c r="M1078" s="61"/>
      <c r="N1078" s="6" t="str">
        <v/>
      </c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6"/>
      <c r="Z1078" s="6"/>
      <c r="AA1078" s="6"/>
      <c r="AB1078" s="6"/>
      <c r="AC1078" s="6"/>
      <c r="AD1078" s="6"/>
      <c r="AE1078" s="6"/>
      <c r="AF1078" s="6"/>
      <c r="AG1078" s="6"/>
      <c r="AH1078" s="6"/>
      <c r="AI1078" s="6"/>
      <c r="AJ1078" s="6"/>
      <c r="AK1078" s="6"/>
      <c r="AL1078" s="6"/>
      <c r="AM1078" s="6"/>
      <c r="AN1078" s="6"/>
      <c r="AO1078" s="6"/>
      <c r="AP1078" s="6"/>
      <c r="AQ1078" s="6"/>
      <c r="AR1078" s="6"/>
      <c r="AS1078" s="6"/>
      <c r="AT1078" s="6"/>
      <c r="AU1078" s="6"/>
      <c r="AV1078" s="6"/>
      <c r="AW1078" s="6"/>
      <c r="AX1078" s="6"/>
    </row>
    <row r="1079" spans="1:50" ht="12" customHeight="1">
      <c r="A1079" s="6"/>
      <c r="B1079" s="6"/>
      <c r="C1079" s="6"/>
      <c r="D1079" s="6"/>
      <c r="E1079" s="6"/>
      <c r="F1079" s="6"/>
      <c r="G1079" s="6"/>
      <c r="H1079" s="6"/>
      <c r="I1079" s="6"/>
      <c r="J1079" s="6"/>
      <c r="K1079" s="6"/>
      <c r="L1079" s="6"/>
      <c r="M1079" s="61"/>
      <c r="N1079" s="6" t="str">
        <v/>
      </c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Y1079" s="6"/>
      <c r="Z1079" s="6"/>
      <c r="AA1079" s="6"/>
      <c r="AB1079" s="6"/>
      <c r="AC1079" s="6"/>
      <c r="AD1079" s="6"/>
      <c r="AE1079" s="6"/>
      <c r="AF1079" s="6"/>
      <c r="AG1079" s="6"/>
      <c r="AH1079" s="6"/>
      <c r="AI1079" s="6"/>
      <c r="AJ1079" s="6"/>
      <c r="AK1079" s="6"/>
      <c r="AL1079" s="6"/>
      <c r="AM1079" s="6"/>
      <c r="AN1079" s="6"/>
      <c r="AO1079" s="6"/>
      <c r="AP1079" s="6"/>
      <c r="AQ1079" s="6"/>
      <c r="AR1079" s="6"/>
      <c r="AS1079" s="6"/>
      <c r="AT1079" s="6"/>
      <c r="AU1079" s="6"/>
      <c r="AV1079" s="6"/>
      <c r="AW1079" s="6"/>
      <c r="AX1079" s="6"/>
    </row>
    <row r="1080" spans="1:50" ht="12" customHeight="1">
      <c r="A1080" s="6"/>
      <c r="B1080" s="6"/>
      <c r="C1080" s="6"/>
      <c r="D1080" s="6"/>
      <c r="E1080" s="6"/>
      <c r="F1080" s="6"/>
      <c r="G1080" s="6"/>
      <c r="H1080" s="6"/>
      <c r="I1080" s="6"/>
      <c r="J1080" s="6"/>
      <c r="K1080" s="6"/>
      <c r="L1080" s="6"/>
      <c r="M1080" s="61"/>
      <c r="N1080" s="6" t="str">
        <v/>
      </c>
      <c r="O1080" s="6"/>
      <c r="P1080" s="6"/>
      <c r="Q1080" s="6"/>
      <c r="R1080" s="6"/>
      <c r="S1080" s="6"/>
      <c r="T1080" s="6"/>
      <c r="U1080" s="6"/>
      <c r="V1080" s="6"/>
      <c r="W1080" s="6"/>
      <c r="X1080" s="6"/>
      <c r="Y1080" s="6"/>
      <c r="Z1080" s="6"/>
      <c r="AA1080" s="6"/>
      <c r="AB1080" s="6"/>
      <c r="AC1080" s="6"/>
      <c r="AD1080" s="6"/>
      <c r="AE1080" s="6"/>
      <c r="AF1080" s="6"/>
      <c r="AG1080" s="6"/>
      <c r="AH1080" s="6"/>
      <c r="AI1080" s="6"/>
      <c r="AJ1080" s="6"/>
      <c r="AK1080" s="6"/>
      <c r="AL1080" s="6"/>
      <c r="AM1080" s="6"/>
      <c r="AN1080" s="6"/>
      <c r="AO1080" s="6"/>
      <c r="AP1080" s="6"/>
      <c r="AQ1080" s="6"/>
      <c r="AR1080" s="6"/>
      <c r="AS1080" s="6"/>
      <c r="AT1080" s="6"/>
      <c r="AU1080" s="6"/>
      <c r="AV1080" s="6"/>
      <c r="AW1080" s="6"/>
      <c r="AX1080" s="6"/>
    </row>
    <row r="1081" spans="1:50" ht="12" customHeight="1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  <c r="M1081" s="61"/>
      <c r="N1081" s="6" t="str">
        <v/>
      </c>
      <c r="O1081" s="6"/>
      <c r="P1081" s="6"/>
      <c r="Q1081" s="6"/>
      <c r="R1081" s="6"/>
      <c r="S1081" s="6"/>
      <c r="T1081" s="6"/>
      <c r="U1081" s="6"/>
      <c r="V1081" s="6"/>
      <c r="W1081" s="6"/>
      <c r="X1081" s="6"/>
      <c r="Y1081" s="6"/>
      <c r="Z1081" s="6"/>
      <c r="AA1081" s="6"/>
      <c r="AB1081" s="6"/>
      <c r="AC1081" s="6"/>
      <c r="AD1081" s="6"/>
      <c r="AE1081" s="6"/>
      <c r="AF1081" s="6"/>
      <c r="AG1081" s="6"/>
      <c r="AH1081" s="6"/>
      <c r="AI1081" s="6"/>
      <c r="AJ1081" s="6"/>
      <c r="AK1081" s="6"/>
      <c r="AL1081" s="6"/>
      <c r="AM1081" s="6"/>
      <c r="AN1081" s="6"/>
      <c r="AO1081" s="6"/>
      <c r="AP1081" s="6"/>
      <c r="AQ1081" s="6"/>
      <c r="AR1081" s="6"/>
      <c r="AS1081" s="6"/>
      <c r="AT1081" s="6"/>
      <c r="AU1081" s="6"/>
      <c r="AV1081" s="6"/>
      <c r="AW1081" s="6"/>
      <c r="AX1081" s="6"/>
    </row>
    <row r="1082" spans="1:50" ht="12" customHeight="1">
      <c r="A1082" s="6"/>
      <c r="B1082" s="6"/>
      <c r="C1082" s="6"/>
      <c r="D1082" s="6"/>
      <c r="E1082" s="6"/>
      <c r="F1082" s="6"/>
      <c r="G1082" s="6"/>
      <c r="H1082" s="6"/>
      <c r="I1082" s="6"/>
      <c r="J1082" s="6"/>
      <c r="K1082" s="6"/>
      <c r="L1082" s="6"/>
      <c r="M1082" s="61"/>
      <c r="N1082" s="6" t="str">
        <v/>
      </c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/>
      <c r="AD1082" s="6"/>
      <c r="AE1082" s="6"/>
      <c r="AF1082" s="6"/>
      <c r="AG1082" s="6"/>
      <c r="AH1082" s="6"/>
      <c r="AI1082" s="6"/>
      <c r="AJ1082" s="6"/>
      <c r="AK1082" s="6"/>
      <c r="AL1082" s="6"/>
      <c r="AM1082" s="6"/>
      <c r="AN1082" s="6"/>
      <c r="AO1082" s="6"/>
      <c r="AP1082" s="6"/>
      <c r="AQ1082" s="6"/>
      <c r="AR1082" s="6"/>
      <c r="AS1082" s="6"/>
      <c r="AT1082" s="6"/>
      <c r="AU1082" s="6"/>
      <c r="AV1082" s="6"/>
      <c r="AW1082" s="6"/>
      <c r="AX1082" s="6"/>
    </row>
    <row r="1083" spans="1:50" ht="12" customHeight="1">
      <c r="A1083" s="6"/>
      <c r="B1083" s="6"/>
      <c r="C1083" s="6"/>
      <c r="D1083" s="6"/>
      <c r="E1083" s="6"/>
      <c r="F1083" s="6"/>
      <c r="G1083" s="6"/>
      <c r="H1083" s="6"/>
      <c r="I1083" s="6"/>
      <c r="J1083" s="6"/>
      <c r="K1083" s="6"/>
      <c r="L1083" s="6"/>
      <c r="M1083" s="61"/>
      <c r="N1083" s="6" t="str">
        <v/>
      </c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6"/>
      <c r="Z1083" s="6"/>
      <c r="AA1083" s="6"/>
      <c r="AB1083" s="6"/>
      <c r="AC1083" s="6"/>
      <c r="AD1083" s="6"/>
      <c r="AE1083" s="6"/>
      <c r="AF1083" s="6"/>
      <c r="AG1083" s="6"/>
      <c r="AH1083" s="6"/>
      <c r="AI1083" s="6"/>
      <c r="AJ1083" s="6"/>
      <c r="AK1083" s="6"/>
      <c r="AL1083" s="6"/>
      <c r="AM1083" s="6"/>
      <c r="AN1083" s="6"/>
      <c r="AO1083" s="6"/>
      <c r="AP1083" s="6"/>
      <c r="AQ1083" s="6"/>
      <c r="AR1083" s="6"/>
      <c r="AS1083" s="6"/>
      <c r="AT1083" s="6"/>
      <c r="AU1083" s="6"/>
      <c r="AV1083" s="6"/>
      <c r="AW1083" s="6"/>
      <c r="AX1083" s="6"/>
    </row>
    <row r="1084" spans="1:50" ht="12" customHeight="1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  <c r="M1084" s="61"/>
      <c r="N1084" s="6" t="str">
        <v/>
      </c>
      <c r="O1084" s="6"/>
      <c r="P1084" s="6"/>
      <c r="Q1084" s="6"/>
      <c r="R1084" s="6"/>
      <c r="S1084" s="6"/>
      <c r="T1084" s="6"/>
      <c r="U1084" s="6"/>
      <c r="V1084" s="6"/>
      <c r="W1084" s="6"/>
      <c r="X1084" s="6"/>
      <c r="Y1084" s="6"/>
      <c r="Z1084" s="6"/>
      <c r="AA1084" s="6"/>
      <c r="AB1084" s="6"/>
      <c r="AC1084" s="6"/>
      <c r="AD1084" s="6"/>
      <c r="AE1084" s="6"/>
      <c r="AF1084" s="6"/>
      <c r="AG1084" s="6"/>
      <c r="AH1084" s="6"/>
      <c r="AI1084" s="6"/>
      <c r="AJ1084" s="6"/>
      <c r="AK1084" s="6"/>
      <c r="AL1084" s="6"/>
      <c r="AM1084" s="6"/>
      <c r="AN1084" s="6"/>
      <c r="AO1084" s="6"/>
      <c r="AP1084" s="6"/>
      <c r="AQ1084" s="6"/>
      <c r="AR1084" s="6"/>
      <c r="AS1084" s="6"/>
      <c r="AT1084" s="6"/>
      <c r="AU1084" s="6"/>
      <c r="AV1084" s="6"/>
      <c r="AW1084" s="6"/>
      <c r="AX1084" s="6"/>
    </row>
    <row r="1085" spans="1:50" ht="12" customHeight="1">
      <c r="A1085" s="6"/>
      <c r="B1085" s="6"/>
      <c r="C1085" s="6"/>
      <c r="D1085" s="6"/>
      <c r="E1085" s="6"/>
      <c r="F1085" s="6"/>
      <c r="G1085" s="6"/>
      <c r="H1085" s="6"/>
      <c r="I1085" s="6"/>
      <c r="J1085" s="6"/>
      <c r="K1085" s="6"/>
      <c r="L1085" s="6"/>
      <c r="M1085" s="61"/>
      <c r="N1085" s="6" t="str">
        <v/>
      </c>
      <c r="O1085" s="6"/>
      <c r="P1085" s="6"/>
      <c r="Q1085" s="6"/>
      <c r="R1085" s="6"/>
      <c r="S1085" s="6"/>
      <c r="T1085" s="6"/>
      <c r="U1085" s="6"/>
      <c r="V1085" s="6"/>
      <c r="W1085" s="6"/>
      <c r="X1085" s="6"/>
      <c r="Y1085" s="6"/>
      <c r="Z1085" s="6"/>
      <c r="AA1085" s="6"/>
      <c r="AB1085" s="6"/>
      <c r="AC1085" s="6"/>
      <c r="AD1085" s="6"/>
      <c r="AE1085" s="6"/>
      <c r="AF1085" s="6"/>
      <c r="AG1085" s="6"/>
      <c r="AH1085" s="6"/>
      <c r="AI1085" s="6"/>
      <c r="AJ1085" s="6"/>
      <c r="AK1085" s="6"/>
      <c r="AL1085" s="6"/>
      <c r="AM1085" s="6"/>
      <c r="AN1085" s="6"/>
      <c r="AO1085" s="6"/>
      <c r="AP1085" s="6"/>
      <c r="AQ1085" s="6"/>
      <c r="AR1085" s="6"/>
      <c r="AS1085" s="6"/>
      <c r="AT1085" s="6"/>
      <c r="AU1085" s="6"/>
      <c r="AV1085" s="6"/>
      <c r="AW1085" s="6"/>
      <c r="AX1085" s="6"/>
    </row>
    <row r="1086" spans="1:50" ht="12" customHeight="1">
      <c r="A1086" s="6"/>
      <c r="B1086" s="6"/>
      <c r="C1086" s="6"/>
      <c r="D1086" s="6"/>
      <c r="E1086" s="6"/>
      <c r="F1086" s="6"/>
      <c r="G1086" s="6"/>
      <c r="H1086" s="6"/>
      <c r="I1086" s="6"/>
      <c r="J1086" s="6"/>
      <c r="K1086" s="6"/>
      <c r="L1086" s="6"/>
      <c r="M1086" s="61"/>
      <c r="N1086" s="6" t="str">
        <v/>
      </c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  <c r="Z1086" s="6"/>
      <c r="AA1086" s="6"/>
      <c r="AB1086" s="6"/>
      <c r="AC1086" s="6"/>
      <c r="AD1086" s="6"/>
      <c r="AE1086" s="6"/>
      <c r="AF1086" s="6"/>
      <c r="AG1086" s="6"/>
      <c r="AH1086" s="6"/>
      <c r="AI1086" s="6"/>
      <c r="AJ1086" s="6"/>
      <c r="AK1086" s="6"/>
      <c r="AL1086" s="6"/>
      <c r="AM1086" s="6"/>
      <c r="AN1086" s="6"/>
      <c r="AO1086" s="6"/>
      <c r="AP1086" s="6"/>
      <c r="AQ1086" s="6"/>
      <c r="AR1086" s="6"/>
      <c r="AS1086" s="6"/>
      <c r="AT1086" s="6"/>
      <c r="AU1086" s="6"/>
      <c r="AV1086" s="6"/>
      <c r="AW1086" s="6"/>
      <c r="AX1086" s="6"/>
    </row>
    <row r="1087" spans="1:50" ht="12" customHeight="1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  <c r="M1087" s="61"/>
      <c r="N1087" s="6" t="str">
        <v/>
      </c>
      <c r="O1087" s="6"/>
      <c r="P1087" s="6"/>
      <c r="Q1087" s="6"/>
      <c r="R1087" s="6"/>
      <c r="S1087" s="6"/>
      <c r="T1087" s="6"/>
      <c r="U1087" s="6"/>
      <c r="V1087" s="6"/>
      <c r="W1087" s="6"/>
      <c r="X1087" s="6"/>
      <c r="Y1087" s="6"/>
      <c r="Z1087" s="6"/>
      <c r="AA1087" s="6"/>
      <c r="AB1087" s="6"/>
      <c r="AC1087" s="6"/>
      <c r="AD1087" s="6"/>
      <c r="AE1087" s="6"/>
      <c r="AF1087" s="6"/>
      <c r="AG1087" s="6"/>
      <c r="AH1087" s="6"/>
      <c r="AI1087" s="6"/>
      <c r="AJ1087" s="6"/>
      <c r="AK1087" s="6"/>
      <c r="AL1087" s="6"/>
      <c r="AM1087" s="6"/>
      <c r="AN1087" s="6"/>
      <c r="AO1087" s="6"/>
      <c r="AP1087" s="6"/>
      <c r="AQ1087" s="6"/>
      <c r="AR1087" s="6"/>
      <c r="AS1087" s="6"/>
      <c r="AT1087" s="6"/>
      <c r="AU1087" s="6"/>
      <c r="AV1087" s="6"/>
      <c r="AW1087" s="6"/>
      <c r="AX1087" s="6"/>
    </row>
    <row r="1088" spans="1:50" ht="12" customHeight="1">
      <c r="A1088" s="6"/>
      <c r="B1088" s="6"/>
      <c r="C1088" s="6"/>
      <c r="D1088" s="6"/>
      <c r="E1088" s="6"/>
      <c r="F1088" s="6"/>
      <c r="G1088" s="6"/>
      <c r="H1088" s="6"/>
      <c r="I1088" s="6"/>
      <c r="J1088" s="6"/>
      <c r="K1088" s="6"/>
      <c r="L1088" s="6"/>
      <c r="M1088" s="61"/>
      <c r="N1088" s="6" t="str">
        <v/>
      </c>
      <c r="O1088" s="6"/>
      <c r="P1088" s="6"/>
      <c r="Q1088" s="6"/>
      <c r="R1088" s="6"/>
      <c r="S1088" s="6"/>
      <c r="T1088" s="6"/>
      <c r="U1088" s="6"/>
      <c r="V1088" s="6"/>
      <c r="W1088" s="6"/>
      <c r="X1088" s="6"/>
      <c r="Y1088" s="6"/>
      <c r="Z1088" s="6"/>
      <c r="AA1088" s="6"/>
      <c r="AB1088" s="6"/>
      <c r="AC1088" s="6"/>
      <c r="AD1088" s="6"/>
      <c r="AE1088" s="6"/>
      <c r="AF1088" s="6"/>
      <c r="AG1088" s="6"/>
      <c r="AH1088" s="6"/>
      <c r="AI1088" s="6"/>
      <c r="AJ1088" s="6"/>
      <c r="AK1088" s="6"/>
      <c r="AL1088" s="6"/>
      <c r="AM1088" s="6"/>
      <c r="AN1088" s="6"/>
      <c r="AO1088" s="6"/>
      <c r="AP1088" s="6"/>
      <c r="AQ1088" s="6"/>
      <c r="AR1088" s="6"/>
      <c r="AS1088" s="6"/>
      <c r="AT1088" s="6"/>
      <c r="AU1088" s="6"/>
      <c r="AV1088" s="6"/>
      <c r="AW1088" s="6"/>
      <c r="AX1088" s="6"/>
    </row>
    <row r="1089" spans="1:50" ht="12" customHeight="1">
      <c r="A1089" s="6"/>
      <c r="B1089" s="6"/>
      <c r="C1089" s="6"/>
      <c r="D1089" s="6"/>
      <c r="E1089" s="6"/>
      <c r="F1089" s="6"/>
      <c r="G1089" s="6"/>
      <c r="H1089" s="6"/>
      <c r="I1089" s="6"/>
      <c r="J1089" s="6"/>
      <c r="K1089" s="6"/>
      <c r="L1089" s="6"/>
      <c r="M1089" s="61"/>
      <c r="N1089" s="6" t="str">
        <v/>
      </c>
      <c r="O1089" s="6"/>
      <c r="P1089" s="6"/>
      <c r="Q1089" s="6"/>
      <c r="R1089" s="6"/>
      <c r="S1089" s="6"/>
      <c r="T1089" s="6"/>
      <c r="U1089" s="6"/>
      <c r="V1089" s="6"/>
      <c r="W1089" s="6"/>
      <c r="X1089" s="6"/>
      <c r="Y1089" s="6"/>
      <c r="Z1089" s="6"/>
      <c r="AA1089" s="6"/>
      <c r="AB1089" s="6"/>
      <c r="AC1089" s="6"/>
      <c r="AD1089" s="6"/>
      <c r="AE1089" s="6"/>
      <c r="AF1089" s="6"/>
      <c r="AG1089" s="6"/>
      <c r="AH1089" s="6"/>
      <c r="AI1089" s="6"/>
      <c r="AJ1089" s="6"/>
      <c r="AK1089" s="6"/>
      <c r="AL1089" s="6"/>
      <c r="AM1089" s="6"/>
      <c r="AN1089" s="6"/>
      <c r="AO1089" s="6"/>
      <c r="AP1089" s="6"/>
      <c r="AQ1089" s="6"/>
      <c r="AR1089" s="6"/>
      <c r="AS1089" s="6"/>
      <c r="AT1089" s="6"/>
      <c r="AU1089" s="6"/>
      <c r="AV1089" s="6"/>
      <c r="AW1089" s="6"/>
      <c r="AX1089" s="6"/>
    </row>
    <row r="1090" spans="1:50" ht="12" customHeight="1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  <c r="M1090" s="61"/>
      <c r="N1090" s="6" t="str">
        <v/>
      </c>
      <c r="O1090" s="6"/>
      <c r="P1090" s="6"/>
      <c r="Q1090" s="6"/>
      <c r="R1090" s="6"/>
      <c r="S1090" s="6"/>
      <c r="T1090" s="6"/>
      <c r="U1090" s="6"/>
      <c r="V1090" s="6"/>
      <c r="W1090" s="6"/>
      <c r="X1090" s="6"/>
      <c r="Y1090" s="6"/>
      <c r="Z1090" s="6"/>
      <c r="AA1090" s="6"/>
      <c r="AB1090" s="6"/>
      <c r="AC1090" s="6"/>
      <c r="AD1090" s="6"/>
      <c r="AE1090" s="6"/>
      <c r="AF1090" s="6"/>
      <c r="AG1090" s="6"/>
      <c r="AH1090" s="6"/>
      <c r="AI1090" s="6"/>
      <c r="AJ1090" s="6"/>
      <c r="AK1090" s="6"/>
      <c r="AL1090" s="6"/>
      <c r="AM1090" s="6"/>
      <c r="AN1090" s="6"/>
      <c r="AO1090" s="6"/>
      <c r="AP1090" s="6"/>
      <c r="AQ1090" s="6"/>
      <c r="AR1090" s="6"/>
      <c r="AS1090" s="6"/>
      <c r="AT1090" s="6"/>
      <c r="AU1090" s="6"/>
      <c r="AV1090" s="6"/>
      <c r="AW1090" s="6"/>
      <c r="AX1090" s="6"/>
    </row>
    <row r="1091" spans="1:50" ht="12" customHeight="1">
      <c r="A1091" s="6"/>
      <c r="B1091" s="6"/>
      <c r="C1091" s="6"/>
      <c r="D1091" s="6"/>
      <c r="E1091" s="6"/>
      <c r="F1091" s="6"/>
      <c r="G1091" s="6"/>
      <c r="H1091" s="6"/>
      <c r="I1091" s="6"/>
      <c r="J1091" s="6"/>
      <c r="K1091" s="6"/>
      <c r="L1091" s="6"/>
      <c r="M1091" s="61"/>
      <c r="N1091" s="6" t="str">
        <v/>
      </c>
      <c r="O1091" s="6"/>
      <c r="P1091" s="6"/>
      <c r="Q1091" s="6"/>
      <c r="R1091" s="6"/>
      <c r="S1091" s="6"/>
      <c r="T1091" s="6"/>
      <c r="U1091" s="6"/>
      <c r="V1091" s="6"/>
      <c r="W1091" s="6"/>
      <c r="X1091" s="6"/>
      <c r="Y1091" s="6"/>
      <c r="Z1091" s="6"/>
      <c r="AA1091" s="6"/>
      <c r="AB1091" s="6"/>
      <c r="AC1091" s="6"/>
      <c r="AD1091" s="6"/>
      <c r="AE1091" s="6"/>
      <c r="AF1091" s="6"/>
      <c r="AG1091" s="6"/>
      <c r="AH1091" s="6"/>
      <c r="AI1091" s="6"/>
      <c r="AJ1091" s="6"/>
      <c r="AK1091" s="6"/>
      <c r="AL1091" s="6"/>
      <c r="AM1091" s="6"/>
      <c r="AN1091" s="6"/>
      <c r="AO1091" s="6"/>
      <c r="AP1091" s="6"/>
      <c r="AQ1091" s="6"/>
      <c r="AR1091" s="6"/>
      <c r="AS1091" s="6"/>
      <c r="AT1091" s="6"/>
      <c r="AU1091" s="6"/>
      <c r="AV1091" s="6"/>
      <c r="AW1091" s="6"/>
      <c r="AX1091" s="6"/>
    </row>
    <row r="1092" spans="1:50" ht="12" customHeight="1">
      <c r="A1092" s="6"/>
      <c r="B1092" s="6"/>
      <c r="C1092" s="6"/>
      <c r="D1092" s="6"/>
      <c r="E1092" s="6"/>
      <c r="F1092" s="6"/>
      <c r="G1092" s="6"/>
      <c r="H1092" s="6"/>
      <c r="I1092" s="6"/>
      <c r="J1092" s="6"/>
      <c r="K1092" s="6"/>
      <c r="L1092" s="6"/>
      <c r="M1092" s="61"/>
      <c r="N1092" s="6" t="str">
        <v/>
      </c>
      <c r="O1092" s="6"/>
      <c r="P1092" s="6"/>
      <c r="Q1092" s="6"/>
      <c r="R1092" s="6"/>
      <c r="S1092" s="6"/>
      <c r="T1092" s="6"/>
      <c r="U1092" s="6"/>
      <c r="V1092" s="6"/>
      <c r="W1092" s="6"/>
      <c r="X1092" s="6"/>
      <c r="Y1092" s="6"/>
      <c r="Z1092" s="6"/>
      <c r="AA1092" s="6"/>
      <c r="AB1092" s="6"/>
      <c r="AC1092" s="6"/>
      <c r="AD1092" s="6"/>
      <c r="AE1092" s="6"/>
      <c r="AF1092" s="6"/>
      <c r="AG1092" s="6"/>
      <c r="AH1092" s="6"/>
      <c r="AI1092" s="6"/>
      <c r="AJ1092" s="6"/>
      <c r="AK1092" s="6"/>
      <c r="AL1092" s="6"/>
      <c r="AM1092" s="6"/>
      <c r="AN1092" s="6"/>
      <c r="AO1092" s="6"/>
      <c r="AP1092" s="6"/>
      <c r="AQ1092" s="6"/>
      <c r="AR1092" s="6"/>
      <c r="AS1092" s="6"/>
      <c r="AT1092" s="6"/>
      <c r="AU1092" s="6"/>
      <c r="AV1092" s="6"/>
      <c r="AW1092" s="6"/>
      <c r="AX1092" s="6"/>
    </row>
    <row r="1093" spans="1:50" ht="12" customHeight="1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  <c r="M1093" s="61"/>
      <c r="N1093" s="6" t="str">
        <v/>
      </c>
      <c r="O1093" s="6"/>
      <c r="P1093" s="6"/>
      <c r="Q1093" s="6"/>
      <c r="R1093" s="6"/>
      <c r="S1093" s="6"/>
      <c r="T1093" s="6"/>
      <c r="U1093" s="6"/>
      <c r="V1093" s="6"/>
      <c r="W1093" s="6"/>
      <c r="X1093" s="6"/>
      <c r="Y1093" s="6"/>
      <c r="Z1093" s="6"/>
      <c r="AA1093" s="6"/>
      <c r="AB1093" s="6"/>
      <c r="AC1093" s="6"/>
      <c r="AD1093" s="6"/>
      <c r="AE1093" s="6"/>
      <c r="AF1093" s="6"/>
      <c r="AG1093" s="6"/>
      <c r="AH1093" s="6"/>
      <c r="AI1093" s="6"/>
      <c r="AJ1093" s="6"/>
      <c r="AK1093" s="6"/>
      <c r="AL1093" s="6"/>
      <c r="AM1093" s="6"/>
      <c r="AN1093" s="6"/>
      <c r="AO1093" s="6"/>
      <c r="AP1093" s="6"/>
      <c r="AQ1093" s="6"/>
      <c r="AR1093" s="6"/>
      <c r="AS1093" s="6"/>
      <c r="AT1093" s="6"/>
      <c r="AU1093" s="6"/>
      <c r="AV1093" s="6"/>
      <c r="AW1093" s="6"/>
      <c r="AX1093" s="6"/>
    </row>
    <row r="1094" spans="1:50" ht="12" customHeight="1">
      <c r="A1094" s="6"/>
      <c r="B1094" s="6"/>
      <c r="C1094" s="6"/>
      <c r="D1094" s="6"/>
      <c r="E1094" s="6"/>
      <c r="F1094" s="6"/>
      <c r="G1094" s="6"/>
      <c r="H1094" s="6"/>
      <c r="I1094" s="6"/>
      <c r="J1094" s="6"/>
      <c r="K1094" s="6"/>
      <c r="L1094" s="6"/>
      <c r="M1094" s="61"/>
      <c r="N1094" s="6" t="str">
        <v/>
      </c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6"/>
      <c r="Z1094" s="6"/>
      <c r="AA1094" s="6"/>
      <c r="AB1094" s="6"/>
      <c r="AC1094" s="6"/>
      <c r="AD1094" s="6"/>
      <c r="AE1094" s="6"/>
      <c r="AF1094" s="6"/>
      <c r="AG1094" s="6"/>
      <c r="AH1094" s="6"/>
      <c r="AI1094" s="6"/>
      <c r="AJ1094" s="6"/>
      <c r="AK1094" s="6"/>
      <c r="AL1094" s="6"/>
      <c r="AM1094" s="6"/>
      <c r="AN1094" s="6"/>
      <c r="AO1094" s="6"/>
      <c r="AP1094" s="6"/>
      <c r="AQ1094" s="6"/>
      <c r="AR1094" s="6"/>
      <c r="AS1094" s="6"/>
      <c r="AT1094" s="6"/>
      <c r="AU1094" s="6"/>
      <c r="AV1094" s="6"/>
      <c r="AW1094" s="6"/>
      <c r="AX1094" s="6"/>
    </row>
    <row r="1095" spans="1:50" ht="12" customHeight="1">
      <c r="A1095" s="6"/>
      <c r="B1095" s="6"/>
      <c r="C1095" s="6"/>
      <c r="D1095" s="6"/>
      <c r="E1095" s="6"/>
      <c r="F1095" s="6"/>
      <c r="G1095" s="6"/>
      <c r="H1095" s="6"/>
      <c r="I1095" s="6"/>
      <c r="J1095" s="6"/>
      <c r="K1095" s="6"/>
      <c r="L1095" s="6"/>
      <c r="M1095" s="61"/>
      <c r="N1095" s="6" t="str">
        <v/>
      </c>
      <c r="O1095" s="6"/>
      <c r="P1095" s="6"/>
      <c r="Q1095" s="6"/>
      <c r="R1095" s="6"/>
      <c r="S1095" s="6"/>
      <c r="T1095" s="6"/>
      <c r="U1095" s="6"/>
      <c r="V1095" s="6"/>
      <c r="W1095" s="6"/>
      <c r="X1095" s="6"/>
      <c r="Y1095" s="6"/>
      <c r="Z1095" s="6"/>
      <c r="AA1095" s="6"/>
      <c r="AB1095" s="6"/>
      <c r="AC1095" s="6"/>
      <c r="AD1095" s="6"/>
      <c r="AE1095" s="6"/>
      <c r="AF1095" s="6"/>
      <c r="AG1095" s="6"/>
      <c r="AH1095" s="6"/>
      <c r="AI1095" s="6"/>
      <c r="AJ1095" s="6"/>
      <c r="AK1095" s="6"/>
      <c r="AL1095" s="6"/>
      <c r="AM1095" s="6"/>
      <c r="AN1095" s="6"/>
      <c r="AO1095" s="6"/>
      <c r="AP1095" s="6"/>
      <c r="AQ1095" s="6"/>
      <c r="AR1095" s="6"/>
      <c r="AS1095" s="6"/>
      <c r="AT1095" s="6"/>
      <c r="AU1095" s="6"/>
      <c r="AV1095" s="6"/>
      <c r="AW1095" s="6"/>
      <c r="AX1095" s="6"/>
    </row>
    <row r="1096" spans="1:50" ht="12" customHeight="1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  <c r="M1096" s="61"/>
      <c r="N1096" s="6" t="str">
        <v/>
      </c>
      <c r="O1096" s="6"/>
      <c r="P1096" s="6"/>
      <c r="Q1096" s="6"/>
      <c r="R1096" s="6"/>
      <c r="S1096" s="6"/>
      <c r="T1096" s="6"/>
      <c r="U1096" s="6"/>
      <c r="V1096" s="6"/>
      <c r="W1096" s="6"/>
      <c r="X1096" s="6"/>
      <c r="Y1096" s="6"/>
      <c r="Z1096" s="6"/>
      <c r="AA1096" s="6"/>
      <c r="AB1096" s="6"/>
      <c r="AC1096" s="6"/>
      <c r="AD1096" s="6"/>
      <c r="AE1096" s="6"/>
      <c r="AF1096" s="6"/>
      <c r="AG1096" s="6"/>
      <c r="AH1096" s="6"/>
      <c r="AI1096" s="6"/>
      <c r="AJ1096" s="6"/>
      <c r="AK1096" s="6"/>
      <c r="AL1096" s="6"/>
      <c r="AM1096" s="6"/>
      <c r="AN1096" s="6"/>
      <c r="AO1096" s="6"/>
      <c r="AP1096" s="6"/>
      <c r="AQ1096" s="6"/>
      <c r="AR1096" s="6"/>
      <c r="AS1096" s="6"/>
      <c r="AT1096" s="6"/>
      <c r="AU1096" s="6"/>
      <c r="AV1096" s="6"/>
      <c r="AW1096" s="6"/>
      <c r="AX1096" s="6"/>
    </row>
    <row r="1097" spans="1:50" ht="12" customHeight="1">
      <c r="A1097" s="6"/>
      <c r="B1097" s="6"/>
      <c r="C1097" s="6"/>
      <c r="D1097" s="6"/>
      <c r="E1097" s="6"/>
      <c r="F1097" s="6"/>
      <c r="G1097" s="6"/>
      <c r="H1097" s="6"/>
      <c r="I1097" s="6"/>
      <c r="J1097" s="6"/>
      <c r="K1097" s="6"/>
      <c r="L1097" s="6"/>
      <c r="M1097" s="61"/>
      <c r="N1097" s="6" t="str">
        <v/>
      </c>
      <c r="O1097" s="6"/>
      <c r="P1097" s="6"/>
      <c r="Q1097" s="6"/>
      <c r="R1097" s="6"/>
      <c r="S1097" s="6"/>
      <c r="T1097" s="6"/>
      <c r="U1097" s="6"/>
      <c r="V1097" s="6"/>
      <c r="W1097" s="6"/>
      <c r="X1097" s="6"/>
      <c r="Y1097" s="6"/>
      <c r="Z1097" s="6"/>
      <c r="AA1097" s="6"/>
      <c r="AB1097" s="6"/>
      <c r="AC1097" s="6"/>
      <c r="AD1097" s="6"/>
      <c r="AE1097" s="6"/>
      <c r="AF1097" s="6"/>
      <c r="AG1097" s="6"/>
      <c r="AH1097" s="6"/>
      <c r="AI1097" s="6"/>
      <c r="AJ1097" s="6"/>
      <c r="AK1097" s="6"/>
      <c r="AL1097" s="6"/>
      <c r="AM1097" s="6"/>
      <c r="AN1097" s="6"/>
      <c r="AO1097" s="6"/>
      <c r="AP1097" s="6"/>
      <c r="AQ1097" s="6"/>
      <c r="AR1097" s="6"/>
      <c r="AS1097" s="6"/>
      <c r="AT1097" s="6"/>
      <c r="AU1097" s="6"/>
      <c r="AV1097" s="6"/>
      <c r="AW1097" s="6"/>
      <c r="AX1097" s="6"/>
    </row>
    <row r="1098" spans="1:50" ht="12" customHeight="1">
      <c r="A1098" s="6"/>
      <c r="B1098" s="6"/>
      <c r="C1098" s="6"/>
      <c r="D1098" s="6"/>
      <c r="E1098" s="6"/>
      <c r="F1098" s="6"/>
      <c r="G1098" s="6"/>
      <c r="H1098" s="6"/>
      <c r="I1098" s="6"/>
      <c r="J1098" s="6"/>
      <c r="K1098" s="6"/>
      <c r="L1098" s="6"/>
      <c r="M1098" s="61"/>
      <c r="N1098" s="6" t="str">
        <v/>
      </c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  <c r="Z1098" s="6"/>
      <c r="AA1098" s="6"/>
      <c r="AB1098" s="6"/>
      <c r="AC1098" s="6"/>
      <c r="AD1098" s="6"/>
      <c r="AE1098" s="6"/>
      <c r="AF1098" s="6"/>
      <c r="AG1098" s="6"/>
      <c r="AH1098" s="6"/>
      <c r="AI1098" s="6"/>
      <c r="AJ1098" s="6"/>
      <c r="AK1098" s="6"/>
      <c r="AL1098" s="6"/>
      <c r="AM1098" s="6"/>
      <c r="AN1098" s="6"/>
      <c r="AO1098" s="6"/>
      <c r="AP1098" s="6"/>
      <c r="AQ1098" s="6"/>
      <c r="AR1098" s="6"/>
      <c r="AS1098" s="6"/>
      <c r="AT1098" s="6"/>
      <c r="AU1098" s="6"/>
      <c r="AV1098" s="6"/>
      <c r="AW1098" s="6"/>
      <c r="AX1098" s="6"/>
    </row>
    <row r="1099" spans="1:50" ht="12" customHeight="1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  <c r="M1099" s="61"/>
      <c r="N1099" s="6" t="str">
        <v/>
      </c>
      <c r="O1099" s="6"/>
      <c r="P1099" s="6"/>
      <c r="Q1099" s="6"/>
      <c r="R1099" s="6"/>
      <c r="S1099" s="6"/>
      <c r="T1099" s="6"/>
      <c r="U1099" s="6"/>
      <c r="V1099" s="6"/>
      <c r="W1099" s="6"/>
      <c r="X1099" s="6"/>
      <c r="Y1099" s="6"/>
      <c r="Z1099" s="6"/>
      <c r="AA1099" s="6"/>
      <c r="AB1099" s="6"/>
      <c r="AC1099" s="6"/>
      <c r="AD1099" s="6"/>
      <c r="AE1099" s="6"/>
      <c r="AF1099" s="6"/>
      <c r="AG1099" s="6"/>
      <c r="AH1099" s="6"/>
      <c r="AI1099" s="6"/>
      <c r="AJ1099" s="6"/>
      <c r="AK1099" s="6"/>
      <c r="AL1099" s="6"/>
      <c r="AM1099" s="6"/>
      <c r="AN1099" s="6"/>
      <c r="AO1099" s="6"/>
      <c r="AP1099" s="6"/>
      <c r="AQ1099" s="6"/>
      <c r="AR1099" s="6"/>
      <c r="AS1099" s="6"/>
      <c r="AT1099" s="6"/>
      <c r="AU1099" s="6"/>
      <c r="AV1099" s="6"/>
      <c r="AW1099" s="6"/>
      <c r="AX1099" s="6"/>
    </row>
    <row r="1100" spans="1:50" ht="12" customHeight="1">
      <c r="A1100" s="6"/>
      <c r="B1100" s="6"/>
      <c r="C1100" s="6"/>
      <c r="D1100" s="6"/>
      <c r="E1100" s="6"/>
      <c r="F1100" s="6"/>
      <c r="G1100" s="6"/>
      <c r="H1100" s="6"/>
      <c r="I1100" s="6"/>
      <c r="J1100" s="6"/>
      <c r="K1100" s="6"/>
      <c r="L1100" s="6"/>
      <c r="M1100" s="61"/>
      <c r="N1100" s="6" t="str">
        <v/>
      </c>
      <c r="O1100" s="6"/>
      <c r="P1100" s="6"/>
      <c r="Q1100" s="6"/>
      <c r="R1100" s="6"/>
      <c r="S1100" s="6"/>
      <c r="T1100" s="6"/>
      <c r="U1100" s="6"/>
      <c r="V1100" s="6"/>
      <c r="W1100" s="6"/>
      <c r="X1100" s="6"/>
      <c r="Y1100" s="6"/>
      <c r="Z1100" s="6"/>
      <c r="AA1100" s="6"/>
      <c r="AB1100" s="6"/>
      <c r="AC1100" s="6"/>
      <c r="AD1100" s="6"/>
      <c r="AE1100" s="6"/>
      <c r="AF1100" s="6"/>
      <c r="AG1100" s="6"/>
      <c r="AH1100" s="6"/>
      <c r="AI1100" s="6"/>
      <c r="AJ1100" s="6"/>
      <c r="AK1100" s="6"/>
      <c r="AL1100" s="6"/>
      <c r="AM1100" s="6"/>
      <c r="AN1100" s="6"/>
      <c r="AO1100" s="6"/>
      <c r="AP1100" s="6"/>
      <c r="AQ1100" s="6"/>
      <c r="AR1100" s="6"/>
      <c r="AS1100" s="6"/>
      <c r="AT1100" s="6"/>
      <c r="AU1100" s="6"/>
      <c r="AV1100" s="6"/>
      <c r="AW1100" s="6"/>
      <c r="AX1100" s="6"/>
    </row>
    <row r="1101" spans="1:50" ht="12" customHeight="1">
      <c r="A1101" s="6"/>
      <c r="B1101" s="6"/>
      <c r="C1101" s="6"/>
      <c r="D1101" s="6"/>
      <c r="E1101" s="6"/>
      <c r="F1101" s="6"/>
      <c r="G1101" s="6"/>
      <c r="H1101" s="6"/>
      <c r="I1101" s="6"/>
      <c r="J1101" s="6"/>
      <c r="K1101" s="6"/>
      <c r="L1101" s="6"/>
      <c r="M1101" s="61"/>
      <c r="N1101" s="6" t="str">
        <v/>
      </c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  <c r="Z1101" s="6"/>
      <c r="AA1101" s="6"/>
      <c r="AB1101" s="6"/>
      <c r="AC1101" s="6"/>
      <c r="AD1101" s="6"/>
      <c r="AE1101" s="6"/>
      <c r="AF1101" s="6"/>
      <c r="AG1101" s="6"/>
      <c r="AH1101" s="6"/>
      <c r="AI1101" s="6"/>
      <c r="AJ1101" s="6"/>
      <c r="AK1101" s="6"/>
      <c r="AL1101" s="6"/>
      <c r="AM1101" s="6"/>
      <c r="AN1101" s="6"/>
      <c r="AO1101" s="6"/>
      <c r="AP1101" s="6"/>
      <c r="AQ1101" s="6"/>
      <c r="AR1101" s="6"/>
      <c r="AS1101" s="6"/>
      <c r="AT1101" s="6"/>
      <c r="AU1101" s="6"/>
      <c r="AV1101" s="6"/>
      <c r="AW1101" s="6"/>
      <c r="AX1101" s="6"/>
    </row>
    <row r="1102" spans="1:50" ht="12" customHeight="1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  <c r="M1102" s="61"/>
      <c r="N1102" s="6" t="str">
        <v/>
      </c>
      <c r="O1102" s="6"/>
      <c r="P1102" s="6"/>
      <c r="Q1102" s="6"/>
      <c r="R1102" s="6"/>
      <c r="S1102" s="6"/>
      <c r="T1102" s="6"/>
      <c r="U1102" s="6"/>
      <c r="V1102" s="6"/>
      <c r="W1102" s="6"/>
      <c r="X1102" s="6"/>
      <c r="Y1102" s="6"/>
      <c r="Z1102" s="6"/>
      <c r="AA1102" s="6"/>
      <c r="AB1102" s="6"/>
      <c r="AC1102" s="6"/>
      <c r="AD1102" s="6"/>
      <c r="AE1102" s="6"/>
      <c r="AF1102" s="6"/>
      <c r="AG1102" s="6"/>
      <c r="AH1102" s="6"/>
      <c r="AI1102" s="6"/>
      <c r="AJ1102" s="6"/>
      <c r="AK1102" s="6"/>
      <c r="AL1102" s="6"/>
      <c r="AM1102" s="6"/>
      <c r="AN1102" s="6"/>
      <c r="AO1102" s="6"/>
      <c r="AP1102" s="6"/>
      <c r="AQ1102" s="6"/>
      <c r="AR1102" s="6"/>
      <c r="AS1102" s="6"/>
      <c r="AT1102" s="6"/>
      <c r="AU1102" s="6"/>
      <c r="AV1102" s="6"/>
      <c r="AW1102" s="6"/>
      <c r="AX1102" s="6"/>
    </row>
    <row r="1103" spans="1:50" ht="12" customHeight="1">
      <c r="A1103" s="6"/>
      <c r="B1103" s="6"/>
      <c r="C1103" s="6"/>
      <c r="D1103" s="6"/>
      <c r="E1103" s="6"/>
      <c r="F1103" s="6"/>
      <c r="G1103" s="6"/>
      <c r="H1103" s="6"/>
      <c r="I1103" s="6"/>
      <c r="J1103" s="6"/>
      <c r="K1103" s="6"/>
      <c r="L1103" s="6"/>
      <c r="M1103" s="61"/>
      <c r="N1103" s="6" t="str">
        <v/>
      </c>
      <c r="O1103" s="6"/>
      <c r="P1103" s="6"/>
      <c r="Q1103" s="6"/>
      <c r="R1103" s="6"/>
      <c r="S1103" s="6"/>
      <c r="T1103" s="6"/>
      <c r="U1103" s="6"/>
      <c r="V1103" s="6"/>
      <c r="W1103" s="6"/>
      <c r="X1103" s="6"/>
      <c r="Y1103" s="6"/>
      <c r="Z1103" s="6"/>
      <c r="AA1103" s="6"/>
      <c r="AB1103" s="6"/>
      <c r="AC1103" s="6"/>
      <c r="AD1103" s="6"/>
      <c r="AE1103" s="6"/>
      <c r="AF1103" s="6"/>
      <c r="AG1103" s="6"/>
      <c r="AH1103" s="6"/>
      <c r="AI1103" s="6"/>
      <c r="AJ1103" s="6"/>
      <c r="AK1103" s="6"/>
      <c r="AL1103" s="6"/>
      <c r="AM1103" s="6"/>
      <c r="AN1103" s="6"/>
      <c r="AO1103" s="6"/>
      <c r="AP1103" s="6"/>
      <c r="AQ1103" s="6"/>
      <c r="AR1103" s="6"/>
      <c r="AS1103" s="6"/>
      <c r="AT1103" s="6"/>
      <c r="AU1103" s="6"/>
      <c r="AV1103" s="6"/>
      <c r="AW1103" s="6"/>
      <c r="AX1103" s="6"/>
    </row>
    <row r="1104" spans="1:50" ht="12" customHeight="1">
      <c r="A1104" s="6"/>
      <c r="B1104" s="6"/>
      <c r="C1104" s="6"/>
      <c r="D1104" s="6"/>
      <c r="E1104" s="6"/>
      <c r="F1104" s="6"/>
      <c r="G1104" s="6"/>
      <c r="H1104" s="6"/>
      <c r="I1104" s="6"/>
      <c r="J1104" s="6"/>
      <c r="K1104" s="6"/>
      <c r="L1104" s="6"/>
      <c r="M1104" s="61"/>
      <c r="N1104" s="6" t="str">
        <v/>
      </c>
      <c r="O1104" s="6"/>
      <c r="P1104" s="6"/>
      <c r="Q1104" s="6"/>
      <c r="R1104" s="6"/>
      <c r="S1104" s="6"/>
      <c r="T1104" s="6"/>
      <c r="U1104" s="6"/>
      <c r="V1104" s="6"/>
      <c r="W1104" s="6"/>
      <c r="X1104" s="6"/>
      <c r="Y1104" s="6"/>
      <c r="Z1104" s="6"/>
      <c r="AA1104" s="6"/>
      <c r="AB1104" s="6"/>
      <c r="AC1104" s="6"/>
      <c r="AD1104" s="6"/>
      <c r="AE1104" s="6"/>
      <c r="AF1104" s="6"/>
      <c r="AG1104" s="6"/>
      <c r="AH1104" s="6"/>
      <c r="AI1104" s="6"/>
      <c r="AJ1104" s="6"/>
      <c r="AK1104" s="6"/>
      <c r="AL1104" s="6"/>
      <c r="AM1104" s="6"/>
      <c r="AN1104" s="6"/>
      <c r="AO1104" s="6"/>
      <c r="AP1104" s="6"/>
      <c r="AQ1104" s="6"/>
      <c r="AR1104" s="6"/>
      <c r="AS1104" s="6"/>
      <c r="AT1104" s="6"/>
      <c r="AU1104" s="6"/>
      <c r="AV1104" s="6"/>
      <c r="AW1104" s="6"/>
      <c r="AX1104" s="6"/>
    </row>
    <row r="1105" spans="1:50" ht="12" customHeight="1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  <c r="M1105" s="61"/>
      <c r="N1105" s="6" t="str">
        <v/>
      </c>
      <c r="O1105" s="6"/>
      <c r="P1105" s="6"/>
      <c r="Q1105" s="6"/>
      <c r="R1105" s="6"/>
      <c r="S1105" s="6"/>
      <c r="T1105" s="6"/>
      <c r="U1105" s="6"/>
      <c r="V1105" s="6"/>
      <c r="W1105" s="6"/>
      <c r="X1105" s="6"/>
      <c r="Y1105" s="6"/>
      <c r="Z1105" s="6"/>
      <c r="AA1105" s="6"/>
      <c r="AB1105" s="6"/>
      <c r="AC1105" s="6"/>
      <c r="AD1105" s="6"/>
      <c r="AE1105" s="6"/>
      <c r="AF1105" s="6"/>
      <c r="AG1105" s="6"/>
      <c r="AH1105" s="6"/>
      <c r="AI1105" s="6"/>
      <c r="AJ1105" s="6"/>
      <c r="AK1105" s="6"/>
      <c r="AL1105" s="6"/>
      <c r="AM1105" s="6"/>
      <c r="AN1105" s="6"/>
      <c r="AO1105" s="6"/>
      <c r="AP1105" s="6"/>
      <c r="AQ1105" s="6"/>
      <c r="AR1105" s="6"/>
      <c r="AS1105" s="6"/>
      <c r="AT1105" s="6"/>
      <c r="AU1105" s="6"/>
      <c r="AV1105" s="6"/>
      <c r="AW1105" s="6"/>
      <c r="AX1105" s="6"/>
    </row>
    <row r="1106" spans="1:50" ht="12" customHeight="1">
      <c r="A1106" s="6"/>
      <c r="B1106" s="6"/>
      <c r="C1106" s="6"/>
      <c r="D1106" s="6"/>
      <c r="E1106" s="6"/>
      <c r="F1106" s="6"/>
      <c r="G1106" s="6"/>
      <c r="H1106" s="6"/>
      <c r="I1106" s="6"/>
      <c r="J1106" s="6"/>
      <c r="K1106" s="6"/>
      <c r="L1106" s="6"/>
      <c r="M1106" s="61"/>
      <c r="N1106" s="6" t="str">
        <v/>
      </c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  <c r="Z1106" s="6"/>
      <c r="AA1106" s="6"/>
      <c r="AB1106" s="6"/>
      <c r="AC1106" s="6"/>
      <c r="AD1106" s="6"/>
      <c r="AE1106" s="6"/>
      <c r="AF1106" s="6"/>
      <c r="AG1106" s="6"/>
      <c r="AH1106" s="6"/>
      <c r="AI1106" s="6"/>
      <c r="AJ1106" s="6"/>
      <c r="AK1106" s="6"/>
      <c r="AL1106" s="6"/>
      <c r="AM1106" s="6"/>
      <c r="AN1106" s="6"/>
      <c r="AO1106" s="6"/>
      <c r="AP1106" s="6"/>
      <c r="AQ1106" s="6"/>
      <c r="AR1106" s="6"/>
      <c r="AS1106" s="6"/>
      <c r="AT1106" s="6"/>
      <c r="AU1106" s="6"/>
      <c r="AV1106" s="6"/>
      <c r="AW1106" s="6"/>
      <c r="AX1106" s="6"/>
    </row>
    <row r="1107" spans="1:50" ht="12" customHeight="1">
      <c r="A1107" s="6"/>
      <c r="B1107" s="6"/>
      <c r="C1107" s="6"/>
      <c r="D1107" s="6"/>
      <c r="E1107" s="6"/>
      <c r="F1107" s="6"/>
      <c r="G1107" s="6"/>
      <c r="H1107" s="6"/>
      <c r="I1107" s="6"/>
      <c r="J1107" s="6"/>
      <c r="K1107" s="6"/>
      <c r="L1107" s="6"/>
      <c r="M1107" s="61"/>
      <c r="N1107" s="6" t="str">
        <v/>
      </c>
      <c r="O1107" s="6"/>
      <c r="P1107" s="6"/>
      <c r="Q1107" s="6"/>
      <c r="R1107" s="6"/>
      <c r="S1107" s="6"/>
      <c r="T1107" s="6"/>
      <c r="U1107" s="6"/>
      <c r="V1107" s="6"/>
      <c r="W1107" s="6"/>
      <c r="X1107" s="6"/>
      <c r="Y1107" s="6"/>
      <c r="Z1107" s="6"/>
      <c r="AA1107" s="6"/>
      <c r="AB1107" s="6"/>
      <c r="AC1107" s="6"/>
      <c r="AD1107" s="6"/>
      <c r="AE1107" s="6"/>
      <c r="AF1107" s="6"/>
      <c r="AG1107" s="6"/>
      <c r="AH1107" s="6"/>
      <c r="AI1107" s="6"/>
      <c r="AJ1107" s="6"/>
      <c r="AK1107" s="6"/>
      <c r="AL1107" s="6"/>
      <c r="AM1107" s="6"/>
      <c r="AN1107" s="6"/>
      <c r="AO1107" s="6"/>
      <c r="AP1107" s="6"/>
      <c r="AQ1107" s="6"/>
      <c r="AR1107" s="6"/>
      <c r="AS1107" s="6"/>
      <c r="AT1107" s="6"/>
      <c r="AU1107" s="6"/>
      <c r="AV1107" s="6"/>
      <c r="AW1107" s="6"/>
      <c r="AX1107" s="6"/>
    </row>
    <row r="1108" spans="1:50" ht="12" customHeight="1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  <c r="M1108" s="61"/>
      <c r="N1108" s="6" t="str">
        <v/>
      </c>
      <c r="O1108" s="6"/>
      <c r="P1108" s="6"/>
      <c r="Q1108" s="6"/>
      <c r="R1108" s="6"/>
      <c r="S1108" s="6"/>
      <c r="T1108" s="6"/>
      <c r="U1108" s="6"/>
      <c r="V1108" s="6"/>
      <c r="W1108" s="6"/>
      <c r="X1108" s="6"/>
      <c r="Y1108" s="6"/>
      <c r="Z1108" s="6"/>
      <c r="AA1108" s="6"/>
      <c r="AB1108" s="6"/>
      <c r="AC1108" s="6"/>
      <c r="AD1108" s="6"/>
      <c r="AE1108" s="6"/>
      <c r="AF1108" s="6"/>
      <c r="AG1108" s="6"/>
      <c r="AH1108" s="6"/>
      <c r="AI1108" s="6"/>
      <c r="AJ1108" s="6"/>
      <c r="AK1108" s="6"/>
      <c r="AL1108" s="6"/>
      <c r="AM1108" s="6"/>
      <c r="AN1108" s="6"/>
      <c r="AO1108" s="6"/>
      <c r="AP1108" s="6"/>
      <c r="AQ1108" s="6"/>
      <c r="AR1108" s="6"/>
      <c r="AS1108" s="6"/>
      <c r="AT1108" s="6"/>
      <c r="AU1108" s="6"/>
      <c r="AV1108" s="6"/>
      <c r="AW1108" s="6"/>
      <c r="AX1108" s="6"/>
    </row>
    <row r="1109" spans="1:50" ht="12" customHeight="1">
      <c r="A1109" s="6"/>
      <c r="B1109" s="6"/>
      <c r="C1109" s="6"/>
      <c r="D1109" s="6"/>
      <c r="E1109" s="6"/>
      <c r="F1109" s="6"/>
      <c r="G1109" s="6"/>
      <c r="H1109" s="6"/>
      <c r="I1109" s="6"/>
      <c r="J1109" s="6"/>
      <c r="K1109" s="6"/>
      <c r="L1109" s="6"/>
      <c r="M1109" s="61"/>
      <c r="N1109" s="6" t="str">
        <v/>
      </c>
      <c r="O1109" s="6"/>
      <c r="P1109" s="6"/>
      <c r="Q1109" s="6"/>
      <c r="R1109" s="6"/>
      <c r="S1109" s="6"/>
      <c r="T1109" s="6"/>
      <c r="U1109" s="6"/>
      <c r="V1109" s="6"/>
      <c r="W1109" s="6"/>
      <c r="X1109" s="6"/>
      <c r="Y1109" s="6"/>
      <c r="Z1109" s="6"/>
      <c r="AA1109" s="6"/>
      <c r="AB1109" s="6"/>
      <c r="AC1109" s="6"/>
      <c r="AD1109" s="6"/>
      <c r="AE1109" s="6"/>
      <c r="AF1109" s="6"/>
      <c r="AG1109" s="6"/>
      <c r="AH1109" s="6"/>
      <c r="AI1109" s="6"/>
      <c r="AJ1109" s="6"/>
      <c r="AK1109" s="6"/>
      <c r="AL1109" s="6"/>
      <c r="AM1109" s="6"/>
      <c r="AN1109" s="6"/>
      <c r="AO1109" s="6"/>
      <c r="AP1109" s="6"/>
      <c r="AQ1109" s="6"/>
      <c r="AR1109" s="6"/>
      <c r="AS1109" s="6"/>
      <c r="AT1109" s="6"/>
      <c r="AU1109" s="6"/>
      <c r="AV1109" s="6"/>
      <c r="AW1109" s="6"/>
      <c r="AX1109" s="6"/>
    </row>
    <row r="1110" spans="1:50" ht="12" customHeight="1">
      <c r="A1110" s="6"/>
      <c r="B1110" s="6"/>
      <c r="C1110" s="6"/>
      <c r="D1110" s="6"/>
      <c r="E1110" s="6"/>
      <c r="F1110" s="6"/>
      <c r="G1110" s="6"/>
      <c r="H1110" s="6"/>
      <c r="I1110" s="6"/>
      <c r="J1110" s="6"/>
      <c r="K1110" s="6"/>
      <c r="L1110" s="6"/>
      <c r="M1110" s="61"/>
      <c r="N1110" s="6" t="str">
        <v/>
      </c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  <c r="Z1110" s="6"/>
      <c r="AA1110" s="6"/>
      <c r="AB1110" s="6"/>
      <c r="AC1110" s="6"/>
      <c r="AD1110" s="6"/>
      <c r="AE1110" s="6"/>
      <c r="AF1110" s="6"/>
      <c r="AG1110" s="6"/>
      <c r="AH1110" s="6"/>
      <c r="AI1110" s="6"/>
      <c r="AJ1110" s="6"/>
      <c r="AK1110" s="6"/>
      <c r="AL1110" s="6"/>
      <c r="AM1110" s="6"/>
      <c r="AN1110" s="6"/>
      <c r="AO1110" s="6"/>
      <c r="AP1110" s="6"/>
      <c r="AQ1110" s="6"/>
      <c r="AR1110" s="6"/>
      <c r="AS1110" s="6"/>
      <c r="AT1110" s="6"/>
      <c r="AU1110" s="6"/>
      <c r="AV1110" s="6"/>
      <c r="AW1110" s="6"/>
      <c r="AX1110" s="6"/>
    </row>
    <row r="1111" spans="1:50" ht="12" customHeight="1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  <c r="M1111" s="61"/>
      <c r="N1111" s="6" t="str">
        <v/>
      </c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6"/>
      <c r="Z1111" s="6"/>
      <c r="AA1111" s="6"/>
      <c r="AB1111" s="6"/>
      <c r="AC1111" s="6"/>
      <c r="AD1111" s="6"/>
      <c r="AE1111" s="6"/>
      <c r="AF1111" s="6"/>
      <c r="AG1111" s="6"/>
      <c r="AH1111" s="6"/>
      <c r="AI1111" s="6"/>
      <c r="AJ1111" s="6"/>
      <c r="AK1111" s="6"/>
      <c r="AL1111" s="6"/>
      <c r="AM1111" s="6"/>
      <c r="AN1111" s="6"/>
      <c r="AO1111" s="6"/>
      <c r="AP1111" s="6"/>
      <c r="AQ1111" s="6"/>
      <c r="AR1111" s="6"/>
      <c r="AS1111" s="6"/>
      <c r="AT1111" s="6"/>
      <c r="AU1111" s="6"/>
      <c r="AV1111" s="6"/>
      <c r="AW1111" s="6"/>
      <c r="AX1111" s="6"/>
    </row>
    <row r="1112" spans="1:50" ht="12" customHeight="1">
      <c r="A1112" s="6"/>
      <c r="B1112" s="6"/>
      <c r="C1112" s="6"/>
      <c r="D1112" s="6"/>
      <c r="E1112" s="6"/>
      <c r="F1112" s="6"/>
      <c r="G1112" s="6"/>
      <c r="H1112" s="6"/>
      <c r="I1112" s="6"/>
      <c r="J1112" s="6"/>
      <c r="K1112" s="6"/>
      <c r="L1112" s="6"/>
      <c r="M1112" s="61"/>
      <c r="N1112" s="6" t="str">
        <v/>
      </c>
      <c r="O1112" s="6"/>
      <c r="P1112" s="6"/>
      <c r="Q1112" s="6"/>
      <c r="R1112" s="6"/>
      <c r="S1112" s="6"/>
      <c r="T1112" s="6"/>
      <c r="U1112" s="6"/>
      <c r="V1112" s="6"/>
      <c r="W1112" s="6"/>
      <c r="X1112" s="6"/>
      <c r="Y1112" s="6"/>
      <c r="Z1112" s="6"/>
      <c r="AA1112" s="6"/>
      <c r="AB1112" s="6"/>
      <c r="AC1112" s="6"/>
      <c r="AD1112" s="6"/>
      <c r="AE1112" s="6"/>
      <c r="AF1112" s="6"/>
      <c r="AG1112" s="6"/>
      <c r="AH1112" s="6"/>
      <c r="AI1112" s="6"/>
      <c r="AJ1112" s="6"/>
      <c r="AK1112" s="6"/>
      <c r="AL1112" s="6"/>
      <c r="AM1112" s="6"/>
      <c r="AN1112" s="6"/>
      <c r="AO1112" s="6"/>
      <c r="AP1112" s="6"/>
      <c r="AQ1112" s="6"/>
      <c r="AR1112" s="6"/>
      <c r="AS1112" s="6"/>
      <c r="AT1112" s="6"/>
      <c r="AU1112" s="6"/>
      <c r="AV1112" s="6"/>
      <c r="AW1112" s="6"/>
      <c r="AX1112" s="6"/>
    </row>
    <row r="1113" spans="1:50" ht="12" customHeight="1">
      <c r="A1113" s="6"/>
      <c r="B1113" s="6"/>
      <c r="C1113" s="6"/>
      <c r="D1113" s="6"/>
      <c r="E1113" s="6"/>
      <c r="F1113" s="6"/>
      <c r="G1113" s="6"/>
      <c r="H1113" s="6"/>
      <c r="I1113" s="6"/>
      <c r="J1113" s="6"/>
      <c r="K1113" s="6"/>
      <c r="L1113" s="6"/>
      <c r="M1113" s="61"/>
      <c r="N1113" s="6" t="str">
        <v/>
      </c>
      <c r="O1113" s="6"/>
      <c r="P1113" s="6"/>
      <c r="Q1113" s="6"/>
      <c r="R1113" s="6"/>
      <c r="S1113" s="6"/>
      <c r="T1113" s="6"/>
      <c r="U1113" s="6"/>
      <c r="V1113" s="6"/>
      <c r="W1113" s="6"/>
      <c r="X1113" s="6"/>
      <c r="Y1113" s="6"/>
      <c r="Z1113" s="6"/>
      <c r="AA1113" s="6"/>
      <c r="AB1113" s="6"/>
      <c r="AC1113" s="6"/>
      <c r="AD1113" s="6"/>
      <c r="AE1113" s="6"/>
      <c r="AF1113" s="6"/>
      <c r="AG1113" s="6"/>
      <c r="AH1113" s="6"/>
      <c r="AI1113" s="6"/>
      <c r="AJ1113" s="6"/>
      <c r="AK1113" s="6"/>
      <c r="AL1113" s="6"/>
      <c r="AM1113" s="6"/>
      <c r="AN1113" s="6"/>
      <c r="AO1113" s="6"/>
      <c r="AP1113" s="6"/>
      <c r="AQ1113" s="6"/>
      <c r="AR1113" s="6"/>
      <c r="AS1113" s="6"/>
      <c r="AT1113" s="6"/>
      <c r="AU1113" s="6"/>
      <c r="AV1113" s="6"/>
      <c r="AW1113" s="6"/>
      <c r="AX1113" s="6"/>
    </row>
    <row r="1114" spans="1:50" ht="12" customHeight="1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  <c r="M1114" s="61"/>
      <c r="N1114" s="6" t="str">
        <v/>
      </c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6"/>
      <c r="Z1114" s="6"/>
      <c r="AA1114" s="6"/>
      <c r="AB1114" s="6"/>
      <c r="AC1114" s="6"/>
      <c r="AD1114" s="6"/>
      <c r="AE1114" s="6"/>
      <c r="AF1114" s="6"/>
      <c r="AG1114" s="6"/>
      <c r="AH1114" s="6"/>
      <c r="AI1114" s="6"/>
      <c r="AJ1114" s="6"/>
      <c r="AK1114" s="6"/>
      <c r="AL1114" s="6"/>
      <c r="AM1114" s="6"/>
      <c r="AN1114" s="6"/>
      <c r="AO1114" s="6"/>
      <c r="AP1114" s="6"/>
      <c r="AQ1114" s="6"/>
      <c r="AR1114" s="6"/>
      <c r="AS1114" s="6"/>
      <c r="AT1114" s="6"/>
      <c r="AU1114" s="6"/>
      <c r="AV1114" s="6"/>
      <c r="AW1114" s="6"/>
      <c r="AX1114" s="6"/>
    </row>
    <row r="1115" spans="1:50" ht="12" customHeight="1">
      <c r="A1115" s="6"/>
      <c r="B1115" s="6"/>
      <c r="C1115" s="6"/>
      <c r="D1115" s="6"/>
      <c r="E1115" s="6"/>
      <c r="F1115" s="6"/>
      <c r="G1115" s="6"/>
      <c r="H1115" s="6"/>
      <c r="I1115" s="6"/>
      <c r="J1115" s="6"/>
      <c r="K1115" s="6"/>
      <c r="L1115" s="6"/>
      <c r="M1115" s="61"/>
      <c r="N1115" s="6" t="str">
        <v/>
      </c>
      <c r="O1115" s="6"/>
      <c r="P1115" s="6"/>
      <c r="Q1115" s="6"/>
      <c r="R1115" s="6"/>
      <c r="S1115" s="6"/>
      <c r="T1115" s="6"/>
      <c r="U1115" s="6"/>
      <c r="V1115" s="6"/>
      <c r="W1115" s="6"/>
      <c r="X1115" s="6"/>
      <c r="Y1115" s="6"/>
      <c r="Z1115" s="6"/>
      <c r="AA1115" s="6"/>
      <c r="AB1115" s="6"/>
      <c r="AC1115" s="6"/>
      <c r="AD1115" s="6"/>
      <c r="AE1115" s="6"/>
      <c r="AF1115" s="6"/>
      <c r="AG1115" s="6"/>
      <c r="AH1115" s="6"/>
      <c r="AI1115" s="6"/>
      <c r="AJ1115" s="6"/>
      <c r="AK1115" s="6"/>
      <c r="AL1115" s="6"/>
      <c r="AM1115" s="6"/>
      <c r="AN1115" s="6"/>
      <c r="AO1115" s="6"/>
      <c r="AP1115" s="6"/>
      <c r="AQ1115" s="6"/>
      <c r="AR1115" s="6"/>
      <c r="AS1115" s="6"/>
      <c r="AT1115" s="6"/>
      <c r="AU1115" s="6"/>
      <c r="AV1115" s="6"/>
      <c r="AW1115" s="6"/>
      <c r="AX1115" s="6"/>
    </row>
    <row r="1116" spans="1:50" ht="12" customHeight="1">
      <c r="A1116" s="6"/>
      <c r="B1116" s="6"/>
      <c r="C1116" s="6"/>
      <c r="D1116" s="6"/>
      <c r="E1116" s="6"/>
      <c r="F1116" s="6"/>
      <c r="G1116" s="6"/>
      <c r="H1116" s="6"/>
      <c r="I1116" s="6"/>
      <c r="J1116" s="6"/>
      <c r="K1116" s="6"/>
      <c r="L1116" s="6"/>
      <c r="M1116" s="61"/>
      <c r="N1116" s="6" t="str">
        <v/>
      </c>
      <c r="O1116" s="6"/>
      <c r="P1116" s="6"/>
      <c r="Q1116" s="6"/>
      <c r="R1116" s="6"/>
      <c r="S1116" s="6"/>
      <c r="T1116" s="6"/>
      <c r="U1116" s="6"/>
      <c r="V1116" s="6"/>
      <c r="W1116" s="6"/>
      <c r="X1116" s="6"/>
      <c r="Y1116" s="6"/>
      <c r="Z1116" s="6"/>
      <c r="AA1116" s="6"/>
      <c r="AB1116" s="6"/>
      <c r="AC1116" s="6"/>
      <c r="AD1116" s="6"/>
      <c r="AE1116" s="6"/>
      <c r="AF1116" s="6"/>
      <c r="AG1116" s="6"/>
      <c r="AH1116" s="6"/>
      <c r="AI1116" s="6"/>
      <c r="AJ1116" s="6"/>
      <c r="AK1116" s="6"/>
      <c r="AL1116" s="6"/>
      <c r="AM1116" s="6"/>
      <c r="AN1116" s="6"/>
      <c r="AO1116" s="6"/>
      <c r="AP1116" s="6"/>
      <c r="AQ1116" s="6"/>
      <c r="AR1116" s="6"/>
      <c r="AS1116" s="6"/>
      <c r="AT1116" s="6"/>
      <c r="AU1116" s="6"/>
      <c r="AV1116" s="6"/>
      <c r="AW1116" s="6"/>
      <c r="AX1116" s="6"/>
    </row>
    <row r="1117" spans="1:50" ht="12" customHeight="1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  <c r="M1117" s="61"/>
      <c r="N1117" s="6" t="str">
        <v/>
      </c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6"/>
      <c r="Z1117" s="6"/>
      <c r="AA1117" s="6"/>
      <c r="AB1117" s="6"/>
      <c r="AC1117" s="6"/>
      <c r="AD1117" s="6"/>
      <c r="AE1117" s="6"/>
      <c r="AF1117" s="6"/>
      <c r="AG1117" s="6"/>
      <c r="AH1117" s="6"/>
      <c r="AI1117" s="6"/>
      <c r="AJ1117" s="6"/>
      <c r="AK1117" s="6"/>
      <c r="AL1117" s="6"/>
      <c r="AM1117" s="6"/>
      <c r="AN1117" s="6"/>
      <c r="AO1117" s="6"/>
      <c r="AP1117" s="6"/>
      <c r="AQ1117" s="6"/>
      <c r="AR1117" s="6"/>
      <c r="AS1117" s="6"/>
      <c r="AT1117" s="6"/>
      <c r="AU1117" s="6"/>
      <c r="AV1117" s="6"/>
      <c r="AW1117" s="6"/>
      <c r="AX1117" s="6"/>
    </row>
    <row r="1118" spans="1:50" ht="12" customHeight="1">
      <c r="A1118" s="6"/>
      <c r="B1118" s="6"/>
      <c r="C1118" s="6"/>
      <c r="D1118" s="6"/>
      <c r="E1118" s="6"/>
      <c r="F1118" s="6"/>
      <c r="G1118" s="6"/>
      <c r="H1118" s="6"/>
      <c r="I1118" s="6"/>
      <c r="J1118" s="6"/>
      <c r="K1118" s="6"/>
      <c r="L1118" s="6"/>
      <c r="M1118" s="61"/>
      <c r="N1118" s="6" t="str">
        <v/>
      </c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6"/>
      <c r="Z1118" s="6"/>
      <c r="AA1118" s="6"/>
      <c r="AB1118" s="6"/>
      <c r="AC1118" s="6"/>
      <c r="AD1118" s="6"/>
      <c r="AE1118" s="6"/>
      <c r="AF1118" s="6"/>
      <c r="AG1118" s="6"/>
      <c r="AH1118" s="6"/>
      <c r="AI1118" s="6"/>
      <c r="AJ1118" s="6"/>
      <c r="AK1118" s="6"/>
      <c r="AL1118" s="6"/>
      <c r="AM1118" s="6"/>
      <c r="AN1118" s="6"/>
      <c r="AO1118" s="6"/>
      <c r="AP1118" s="6"/>
      <c r="AQ1118" s="6"/>
      <c r="AR1118" s="6"/>
      <c r="AS1118" s="6"/>
      <c r="AT1118" s="6"/>
      <c r="AU1118" s="6"/>
      <c r="AV1118" s="6"/>
      <c r="AW1118" s="6"/>
      <c r="AX1118" s="6"/>
    </row>
    <row r="1119" spans="1:50" ht="12" customHeight="1">
      <c r="A1119" s="6"/>
      <c r="B1119" s="6"/>
      <c r="C1119" s="6"/>
      <c r="D1119" s="6"/>
      <c r="E1119" s="6"/>
      <c r="F1119" s="6"/>
      <c r="G1119" s="6"/>
      <c r="H1119" s="6"/>
      <c r="I1119" s="6"/>
      <c r="J1119" s="6"/>
      <c r="K1119" s="6"/>
      <c r="L1119" s="6"/>
      <c r="M1119" s="61"/>
      <c r="N1119" s="6" t="str">
        <v/>
      </c>
      <c r="O1119" s="6"/>
      <c r="P1119" s="6"/>
      <c r="Q1119" s="6"/>
      <c r="R1119" s="6"/>
      <c r="S1119" s="6"/>
      <c r="T1119" s="6"/>
      <c r="U1119" s="6"/>
      <c r="V1119" s="6"/>
      <c r="W1119" s="6"/>
      <c r="X1119" s="6"/>
      <c r="Y1119" s="6"/>
      <c r="Z1119" s="6"/>
      <c r="AA1119" s="6"/>
      <c r="AB1119" s="6"/>
      <c r="AC1119" s="6"/>
      <c r="AD1119" s="6"/>
      <c r="AE1119" s="6"/>
      <c r="AF1119" s="6"/>
      <c r="AG1119" s="6"/>
      <c r="AH1119" s="6"/>
      <c r="AI1119" s="6"/>
      <c r="AJ1119" s="6"/>
      <c r="AK1119" s="6"/>
      <c r="AL1119" s="6"/>
      <c r="AM1119" s="6"/>
      <c r="AN1119" s="6"/>
      <c r="AO1119" s="6"/>
      <c r="AP1119" s="6"/>
      <c r="AQ1119" s="6"/>
      <c r="AR1119" s="6"/>
      <c r="AS1119" s="6"/>
      <c r="AT1119" s="6"/>
      <c r="AU1119" s="6"/>
      <c r="AV1119" s="6"/>
      <c r="AW1119" s="6"/>
      <c r="AX1119" s="6"/>
    </row>
    <row r="1120" spans="1:50" ht="12" customHeight="1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  <c r="M1120" s="61"/>
      <c r="N1120" s="6" t="str">
        <v/>
      </c>
      <c r="O1120" s="6"/>
      <c r="P1120" s="6"/>
      <c r="Q1120" s="6"/>
      <c r="R1120" s="6"/>
      <c r="S1120" s="6"/>
      <c r="T1120" s="6"/>
      <c r="U1120" s="6"/>
      <c r="V1120" s="6"/>
      <c r="W1120" s="6"/>
      <c r="X1120" s="6"/>
      <c r="Y1120" s="6"/>
      <c r="Z1120" s="6"/>
      <c r="AA1120" s="6"/>
      <c r="AB1120" s="6"/>
      <c r="AC1120" s="6"/>
      <c r="AD1120" s="6"/>
      <c r="AE1120" s="6"/>
      <c r="AF1120" s="6"/>
      <c r="AG1120" s="6"/>
      <c r="AH1120" s="6"/>
      <c r="AI1120" s="6"/>
      <c r="AJ1120" s="6"/>
      <c r="AK1120" s="6"/>
      <c r="AL1120" s="6"/>
      <c r="AM1120" s="6"/>
      <c r="AN1120" s="6"/>
      <c r="AO1120" s="6"/>
      <c r="AP1120" s="6"/>
      <c r="AQ1120" s="6"/>
      <c r="AR1120" s="6"/>
      <c r="AS1120" s="6"/>
      <c r="AT1120" s="6"/>
      <c r="AU1120" s="6"/>
      <c r="AV1120" s="6"/>
      <c r="AW1120" s="6"/>
      <c r="AX1120" s="6"/>
    </row>
    <row r="1121" spans="1:50" ht="12" customHeight="1">
      <c r="A1121" s="6"/>
      <c r="B1121" s="6"/>
      <c r="C1121" s="6"/>
      <c r="D1121" s="6"/>
      <c r="E1121" s="6"/>
      <c r="F1121" s="6"/>
      <c r="G1121" s="6"/>
      <c r="H1121" s="6"/>
      <c r="I1121" s="6"/>
      <c r="J1121" s="6"/>
      <c r="K1121" s="6"/>
      <c r="L1121" s="6"/>
      <c r="M1121" s="61"/>
      <c r="N1121" s="6" t="str">
        <v/>
      </c>
      <c r="O1121" s="6"/>
      <c r="P1121" s="6"/>
      <c r="Q1121" s="6"/>
      <c r="R1121" s="6"/>
      <c r="S1121" s="6"/>
      <c r="T1121" s="6"/>
      <c r="U1121" s="6"/>
      <c r="V1121" s="6"/>
      <c r="W1121" s="6"/>
      <c r="X1121" s="6"/>
      <c r="Y1121" s="6"/>
      <c r="Z1121" s="6"/>
      <c r="AA1121" s="6"/>
      <c r="AB1121" s="6"/>
      <c r="AC1121" s="6"/>
      <c r="AD1121" s="6"/>
      <c r="AE1121" s="6"/>
      <c r="AF1121" s="6"/>
      <c r="AG1121" s="6"/>
      <c r="AH1121" s="6"/>
      <c r="AI1121" s="6"/>
      <c r="AJ1121" s="6"/>
      <c r="AK1121" s="6"/>
      <c r="AL1121" s="6"/>
      <c r="AM1121" s="6"/>
      <c r="AN1121" s="6"/>
      <c r="AO1121" s="6"/>
      <c r="AP1121" s="6"/>
      <c r="AQ1121" s="6"/>
      <c r="AR1121" s="6"/>
      <c r="AS1121" s="6"/>
      <c r="AT1121" s="6"/>
      <c r="AU1121" s="6"/>
      <c r="AV1121" s="6"/>
      <c r="AW1121" s="6"/>
      <c r="AX1121" s="6"/>
    </row>
    <row r="1122" spans="1:50" ht="12" customHeight="1">
      <c r="A1122" s="6"/>
      <c r="B1122" s="6"/>
      <c r="C1122" s="6"/>
      <c r="D1122" s="6"/>
      <c r="E1122" s="6"/>
      <c r="F1122" s="6"/>
      <c r="G1122" s="6"/>
      <c r="H1122" s="6"/>
      <c r="I1122" s="6"/>
      <c r="J1122" s="6"/>
      <c r="K1122" s="6"/>
      <c r="L1122" s="6"/>
      <c r="M1122" s="61"/>
      <c r="N1122" s="6" t="str">
        <v/>
      </c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  <c r="Z1122" s="6"/>
      <c r="AA1122" s="6"/>
      <c r="AB1122" s="6"/>
      <c r="AC1122" s="6"/>
      <c r="AD1122" s="6"/>
      <c r="AE1122" s="6"/>
      <c r="AF1122" s="6"/>
      <c r="AG1122" s="6"/>
      <c r="AH1122" s="6"/>
      <c r="AI1122" s="6"/>
      <c r="AJ1122" s="6"/>
      <c r="AK1122" s="6"/>
      <c r="AL1122" s="6"/>
      <c r="AM1122" s="6"/>
      <c r="AN1122" s="6"/>
      <c r="AO1122" s="6"/>
      <c r="AP1122" s="6"/>
      <c r="AQ1122" s="6"/>
      <c r="AR1122" s="6"/>
      <c r="AS1122" s="6"/>
      <c r="AT1122" s="6"/>
      <c r="AU1122" s="6"/>
      <c r="AV1122" s="6"/>
      <c r="AW1122" s="6"/>
      <c r="AX1122" s="6"/>
    </row>
    <row r="1123" spans="1:50" ht="12" customHeight="1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  <c r="M1123" s="61"/>
      <c r="N1123" s="6" t="str">
        <v/>
      </c>
      <c r="O1123" s="6"/>
      <c r="P1123" s="6"/>
      <c r="Q1123" s="6"/>
      <c r="R1123" s="6"/>
      <c r="S1123" s="6"/>
      <c r="T1123" s="6"/>
      <c r="U1123" s="6"/>
      <c r="V1123" s="6"/>
      <c r="W1123" s="6"/>
      <c r="X1123" s="6"/>
      <c r="Y1123" s="6"/>
      <c r="Z1123" s="6"/>
      <c r="AA1123" s="6"/>
      <c r="AB1123" s="6"/>
      <c r="AC1123" s="6"/>
      <c r="AD1123" s="6"/>
      <c r="AE1123" s="6"/>
      <c r="AF1123" s="6"/>
      <c r="AG1123" s="6"/>
      <c r="AH1123" s="6"/>
      <c r="AI1123" s="6"/>
      <c r="AJ1123" s="6"/>
      <c r="AK1123" s="6"/>
      <c r="AL1123" s="6"/>
      <c r="AM1123" s="6"/>
      <c r="AN1123" s="6"/>
      <c r="AO1123" s="6"/>
      <c r="AP1123" s="6"/>
      <c r="AQ1123" s="6"/>
      <c r="AR1123" s="6"/>
      <c r="AS1123" s="6"/>
      <c r="AT1123" s="6"/>
      <c r="AU1123" s="6"/>
      <c r="AV1123" s="6"/>
      <c r="AW1123" s="6"/>
      <c r="AX1123" s="6"/>
    </row>
    <row r="1124" spans="1:50" ht="12" customHeight="1">
      <c r="A1124" s="6"/>
      <c r="B1124" s="6"/>
      <c r="C1124" s="6"/>
      <c r="D1124" s="6"/>
      <c r="E1124" s="6"/>
      <c r="F1124" s="6"/>
      <c r="G1124" s="6"/>
      <c r="H1124" s="6"/>
      <c r="I1124" s="6"/>
      <c r="J1124" s="6"/>
      <c r="K1124" s="6"/>
      <c r="L1124" s="6"/>
      <c r="M1124" s="61"/>
      <c r="N1124" s="6" t="str">
        <v/>
      </c>
      <c r="O1124" s="6"/>
      <c r="P1124" s="6"/>
      <c r="Q1124" s="6"/>
      <c r="R1124" s="6"/>
      <c r="S1124" s="6"/>
      <c r="T1124" s="6"/>
      <c r="U1124" s="6"/>
      <c r="V1124" s="6"/>
      <c r="W1124" s="6"/>
      <c r="X1124" s="6"/>
      <c r="Y1124" s="6"/>
      <c r="Z1124" s="6"/>
      <c r="AA1124" s="6"/>
      <c r="AB1124" s="6"/>
      <c r="AC1124" s="6"/>
      <c r="AD1124" s="6"/>
      <c r="AE1124" s="6"/>
      <c r="AF1124" s="6"/>
      <c r="AG1124" s="6"/>
      <c r="AH1124" s="6"/>
      <c r="AI1124" s="6"/>
      <c r="AJ1124" s="6"/>
      <c r="AK1124" s="6"/>
      <c r="AL1124" s="6"/>
      <c r="AM1124" s="6"/>
      <c r="AN1124" s="6"/>
      <c r="AO1124" s="6"/>
      <c r="AP1124" s="6"/>
      <c r="AQ1124" s="6"/>
      <c r="AR1124" s="6"/>
      <c r="AS1124" s="6"/>
      <c r="AT1124" s="6"/>
      <c r="AU1124" s="6"/>
      <c r="AV1124" s="6"/>
      <c r="AW1124" s="6"/>
      <c r="AX1124" s="6"/>
    </row>
    <row r="1125" spans="1:50" ht="12" customHeight="1">
      <c r="A1125" s="6"/>
      <c r="B1125" s="6"/>
      <c r="C1125" s="6"/>
      <c r="D1125" s="6"/>
      <c r="E1125" s="6"/>
      <c r="F1125" s="6"/>
      <c r="G1125" s="6"/>
      <c r="H1125" s="6"/>
      <c r="I1125" s="6"/>
      <c r="J1125" s="6"/>
      <c r="K1125" s="6"/>
      <c r="L1125" s="6"/>
      <c r="M1125" s="61"/>
      <c r="N1125" s="6" t="str">
        <v/>
      </c>
      <c r="O1125" s="6"/>
      <c r="P1125" s="6"/>
      <c r="Q1125" s="6"/>
      <c r="R1125" s="6"/>
      <c r="S1125" s="6"/>
      <c r="T1125" s="6"/>
      <c r="U1125" s="6"/>
      <c r="V1125" s="6"/>
      <c r="W1125" s="6"/>
      <c r="X1125" s="6"/>
      <c r="Y1125" s="6"/>
      <c r="Z1125" s="6"/>
      <c r="AA1125" s="6"/>
      <c r="AB1125" s="6"/>
      <c r="AC1125" s="6"/>
      <c r="AD1125" s="6"/>
      <c r="AE1125" s="6"/>
      <c r="AF1125" s="6"/>
      <c r="AG1125" s="6"/>
      <c r="AH1125" s="6"/>
      <c r="AI1125" s="6"/>
      <c r="AJ1125" s="6"/>
      <c r="AK1125" s="6"/>
      <c r="AL1125" s="6"/>
      <c r="AM1125" s="6"/>
      <c r="AN1125" s="6"/>
      <c r="AO1125" s="6"/>
      <c r="AP1125" s="6"/>
      <c r="AQ1125" s="6"/>
      <c r="AR1125" s="6"/>
      <c r="AS1125" s="6"/>
      <c r="AT1125" s="6"/>
      <c r="AU1125" s="6"/>
      <c r="AV1125" s="6"/>
      <c r="AW1125" s="6"/>
      <c r="AX1125" s="6"/>
    </row>
    <row r="1126" spans="1:50" ht="12" customHeight="1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  <c r="M1126" s="61"/>
      <c r="N1126" s="6" t="str">
        <v/>
      </c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6"/>
      <c r="Z1126" s="6"/>
      <c r="AA1126" s="6"/>
      <c r="AB1126" s="6"/>
      <c r="AC1126" s="6"/>
      <c r="AD1126" s="6"/>
      <c r="AE1126" s="6"/>
      <c r="AF1126" s="6"/>
      <c r="AG1126" s="6"/>
      <c r="AH1126" s="6"/>
      <c r="AI1126" s="6"/>
      <c r="AJ1126" s="6"/>
      <c r="AK1126" s="6"/>
      <c r="AL1126" s="6"/>
      <c r="AM1126" s="6"/>
      <c r="AN1126" s="6"/>
      <c r="AO1126" s="6"/>
      <c r="AP1126" s="6"/>
      <c r="AQ1126" s="6"/>
      <c r="AR1126" s="6"/>
      <c r="AS1126" s="6"/>
      <c r="AT1126" s="6"/>
      <c r="AU1126" s="6"/>
      <c r="AV1126" s="6"/>
      <c r="AW1126" s="6"/>
      <c r="AX1126" s="6"/>
    </row>
    <row r="1127" spans="1:50" ht="12" customHeight="1">
      <c r="A1127" s="6"/>
      <c r="B1127" s="6"/>
      <c r="C1127" s="6"/>
      <c r="D1127" s="6"/>
      <c r="E1127" s="6"/>
      <c r="F1127" s="6"/>
      <c r="G1127" s="6"/>
      <c r="H1127" s="6"/>
      <c r="I1127" s="6"/>
      <c r="J1127" s="6"/>
      <c r="K1127" s="6"/>
      <c r="L1127" s="6"/>
      <c r="M1127" s="61"/>
      <c r="N1127" s="6" t="str">
        <v/>
      </c>
      <c r="O1127" s="6"/>
      <c r="P1127" s="6"/>
      <c r="Q1127" s="6"/>
      <c r="R1127" s="6"/>
      <c r="S1127" s="6"/>
      <c r="T1127" s="6"/>
      <c r="U1127" s="6"/>
      <c r="V1127" s="6"/>
      <c r="W1127" s="6"/>
      <c r="X1127" s="6"/>
      <c r="Y1127" s="6"/>
      <c r="Z1127" s="6"/>
      <c r="AA1127" s="6"/>
      <c r="AB1127" s="6"/>
      <c r="AC1127" s="6"/>
      <c r="AD1127" s="6"/>
      <c r="AE1127" s="6"/>
      <c r="AF1127" s="6"/>
      <c r="AG1127" s="6"/>
      <c r="AH1127" s="6"/>
      <c r="AI1127" s="6"/>
      <c r="AJ1127" s="6"/>
      <c r="AK1127" s="6"/>
      <c r="AL1127" s="6"/>
      <c r="AM1127" s="6"/>
      <c r="AN1127" s="6"/>
      <c r="AO1127" s="6"/>
      <c r="AP1127" s="6"/>
      <c r="AQ1127" s="6"/>
      <c r="AR1127" s="6"/>
      <c r="AS1127" s="6"/>
      <c r="AT1127" s="6"/>
      <c r="AU1127" s="6"/>
      <c r="AV1127" s="6"/>
      <c r="AW1127" s="6"/>
      <c r="AX1127" s="6"/>
    </row>
    <row r="1128" spans="1:50" ht="12" customHeight="1">
      <c r="A1128" s="6"/>
      <c r="B1128" s="6"/>
      <c r="C1128" s="6"/>
      <c r="D1128" s="6"/>
      <c r="E1128" s="6"/>
      <c r="F1128" s="6"/>
      <c r="G1128" s="6"/>
      <c r="H1128" s="6"/>
      <c r="I1128" s="6"/>
      <c r="J1128" s="6"/>
      <c r="K1128" s="6"/>
      <c r="L1128" s="6"/>
      <c r="M1128" s="61"/>
      <c r="N1128" s="6" t="str">
        <v/>
      </c>
      <c r="O1128" s="6"/>
      <c r="P1128" s="6"/>
      <c r="Q1128" s="6"/>
      <c r="R1128" s="6"/>
      <c r="S1128" s="6"/>
      <c r="T1128" s="6"/>
      <c r="U1128" s="6"/>
      <c r="V1128" s="6"/>
      <c r="W1128" s="6"/>
      <c r="X1128" s="6"/>
      <c r="Y1128" s="6"/>
      <c r="Z1128" s="6"/>
      <c r="AA1128" s="6"/>
      <c r="AB1128" s="6"/>
      <c r="AC1128" s="6"/>
      <c r="AD1128" s="6"/>
      <c r="AE1128" s="6"/>
      <c r="AF1128" s="6"/>
      <c r="AG1128" s="6"/>
      <c r="AH1128" s="6"/>
      <c r="AI1128" s="6"/>
      <c r="AJ1128" s="6"/>
      <c r="AK1128" s="6"/>
      <c r="AL1128" s="6"/>
      <c r="AM1128" s="6"/>
      <c r="AN1128" s="6"/>
      <c r="AO1128" s="6"/>
      <c r="AP1128" s="6"/>
      <c r="AQ1128" s="6"/>
      <c r="AR1128" s="6"/>
      <c r="AS1128" s="6"/>
      <c r="AT1128" s="6"/>
      <c r="AU1128" s="6"/>
      <c r="AV1128" s="6"/>
      <c r="AW1128" s="6"/>
      <c r="AX1128" s="6"/>
    </row>
    <row r="1129" spans="1:50" ht="12" customHeight="1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  <c r="M1129" s="61"/>
      <c r="N1129" s="6" t="str">
        <v/>
      </c>
      <c r="O1129" s="6"/>
      <c r="P1129" s="6"/>
      <c r="Q1129" s="6"/>
      <c r="R1129" s="6"/>
      <c r="S1129" s="6"/>
      <c r="T1129" s="6"/>
      <c r="U1129" s="6"/>
      <c r="V1129" s="6"/>
      <c r="W1129" s="6"/>
      <c r="X1129" s="6"/>
      <c r="Y1129" s="6"/>
      <c r="Z1129" s="6"/>
      <c r="AA1129" s="6"/>
      <c r="AB1129" s="6"/>
      <c r="AC1129" s="6"/>
      <c r="AD1129" s="6"/>
      <c r="AE1129" s="6"/>
      <c r="AF1129" s="6"/>
      <c r="AG1129" s="6"/>
      <c r="AH1129" s="6"/>
      <c r="AI1129" s="6"/>
      <c r="AJ1129" s="6"/>
      <c r="AK1129" s="6"/>
      <c r="AL1129" s="6"/>
      <c r="AM1129" s="6"/>
      <c r="AN1129" s="6"/>
      <c r="AO1129" s="6"/>
      <c r="AP1129" s="6"/>
      <c r="AQ1129" s="6"/>
      <c r="AR1129" s="6"/>
      <c r="AS1129" s="6"/>
      <c r="AT1129" s="6"/>
      <c r="AU1129" s="6"/>
      <c r="AV1129" s="6"/>
      <c r="AW1129" s="6"/>
      <c r="AX1129" s="6"/>
    </row>
    <row r="1130" spans="1:50" ht="12" customHeight="1">
      <c r="A1130" s="6"/>
      <c r="B1130" s="6"/>
      <c r="C1130" s="6"/>
      <c r="D1130" s="6"/>
      <c r="E1130" s="6"/>
      <c r="F1130" s="6"/>
      <c r="G1130" s="6"/>
      <c r="H1130" s="6"/>
      <c r="I1130" s="6"/>
      <c r="J1130" s="6"/>
      <c r="K1130" s="6"/>
      <c r="L1130" s="6"/>
      <c r="M1130" s="61"/>
      <c r="N1130" s="6" t="str">
        <v/>
      </c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  <c r="Z1130" s="6"/>
      <c r="AA1130" s="6"/>
      <c r="AB1130" s="6"/>
      <c r="AC1130" s="6"/>
      <c r="AD1130" s="6"/>
      <c r="AE1130" s="6"/>
      <c r="AF1130" s="6"/>
      <c r="AG1130" s="6"/>
      <c r="AH1130" s="6"/>
      <c r="AI1130" s="6"/>
      <c r="AJ1130" s="6"/>
      <c r="AK1130" s="6"/>
      <c r="AL1130" s="6"/>
      <c r="AM1130" s="6"/>
      <c r="AN1130" s="6"/>
      <c r="AO1130" s="6"/>
      <c r="AP1130" s="6"/>
      <c r="AQ1130" s="6"/>
      <c r="AR1130" s="6"/>
      <c r="AS1130" s="6"/>
      <c r="AT1130" s="6"/>
      <c r="AU1130" s="6"/>
      <c r="AV1130" s="6"/>
      <c r="AW1130" s="6"/>
      <c r="AX1130" s="6"/>
    </row>
    <row r="1131" spans="1:50" ht="12" customHeight="1">
      <c r="A1131" s="6"/>
      <c r="B1131" s="6"/>
      <c r="C1131" s="6"/>
      <c r="D1131" s="6"/>
      <c r="E1131" s="6"/>
      <c r="F1131" s="6"/>
      <c r="G1131" s="6"/>
      <c r="H1131" s="6"/>
      <c r="I1131" s="6"/>
      <c r="J1131" s="6"/>
      <c r="K1131" s="6"/>
      <c r="L1131" s="6"/>
      <c r="M1131" s="61"/>
      <c r="N1131" s="6" t="str">
        <v/>
      </c>
      <c r="O1131" s="6"/>
      <c r="P1131" s="6"/>
      <c r="Q1131" s="6"/>
      <c r="R1131" s="6"/>
      <c r="S1131" s="6"/>
      <c r="T1131" s="6"/>
      <c r="U1131" s="6"/>
      <c r="V1131" s="6"/>
      <c r="W1131" s="6"/>
      <c r="X1131" s="6"/>
      <c r="Y1131" s="6"/>
      <c r="Z1131" s="6"/>
      <c r="AA1131" s="6"/>
      <c r="AB1131" s="6"/>
      <c r="AC1131" s="6"/>
      <c r="AD1131" s="6"/>
      <c r="AE1131" s="6"/>
      <c r="AF1131" s="6"/>
      <c r="AG1131" s="6"/>
      <c r="AH1131" s="6"/>
      <c r="AI1131" s="6"/>
      <c r="AJ1131" s="6"/>
      <c r="AK1131" s="6"/>
      <c r="AL1131" s="6"/>
      <c r="AM1131" s="6"/>
      <c r="AN1131" s="6"/>
      <c r="AO1131" s="6"/>
      <c r="AP1131" s="6"/>
      <c r="AQ1131" s="6"/>
      <c r="AR1131" s="6"/>
      <c r="AS1131" s="6"/>
      <c r="AT1131" s="6"/>
      <c r="AU1131" s="6"/>
      <c r="AV1131" s="6"/>
      <c r="AW1131" s="6"/>
      <c r="AX1131" s="6"/>
    </row>
    <row r="1132" spans="1:50" ht="12" customHeight="1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  <c r="M1132" s="61"/>
      <c r="N1132" s="6" t="str">
        <v/>
      </c>
      <c r="O1132" s="6"/>
      <c r="P1132" s="6"/>
      <c r="Q1132" s="6"/>
      <c r="R1132" s="6"/>
      <c r="S1132" s="6"/>
      <c r="T1132" s="6"/>
      <c r="U1132" s="6"/>
      <c r="V1132" s="6"/>
      <c r="W1132" s="6"/>
      <c r="X1132" s="6"/>
      <c r="Y1132" s="6"/>
      <c r="Z1132" s="6"/>
      <c r="AA1132" s="6"/>
      <c r="AB1132" s="6"/>
      <c r="AC1132" s="6"/>
      <c r="AD1132" s="6"/>
      <c r="AE1132" s="6"/>
      <c r="AF1132" s="6"/>
      <c r="AG1132" s="6"/>
      <c r="AH1132" s="6"/>
      <c r="AI1132" s="6"/>
      <c r="AJ1132" s="6"/>
      <c r="AK1132" s="6"/>
      <c r="AL1132" s="6"/>
      <c r="AM1132" s="6"/>
      <c r="AN1132" s="6"/>
      <c r="AO1132" s="6"/>
      <c r="AP1132" s="6"/>
      <c r="AQ1132" s="6"/>
      <c r="AR1132" s="6"/>
      <c r="AS1132" s="6"/>
      <c r="AT1132" s="6"/>
      <c r="AU1132" s="6"/>
      <c r="AV1132" s="6"/>
      <c r="AW1132" s="6"/>
      <c r="AX1132" s="6"/>
    </row>
    <row r="1133" spans="1:50" ht="12" customHeight="1">
      <c r="A1133" s="6"/>
      <c r="B1133" s="6"/>
      <c r="C1133" s="6"/>
      <c r="D1133" s="6"/>
      <c r="E1133" s="6"/>
      <c r="F1133" s="6"/>
      <c r="G1133" s="6"/>
      <c r="H1133" s="6"/>
      <c r="I1133" s="6"/>
      <c r="J1133" s="6"/>
      <c r="K1133" s="6"/>
      <c r="L1133" s="6"/>
      <c r="M1133" s="61"/>
      <c r="N1133" s="6" t="str">
        <v/>
      </c>
      <c r="O1133" s="6"/>
      <c r="P1133" s="6"/>
      <c r="Q1133" s="6"/>
      <c r="R1133" s="6"/>
      <c r="S1133" s="6"/>
      <c r="T1133" s="6"/>
      <c r="U1133" s="6"/>
      <c r="V1133" s="6"/>
      <c r="W1133" s="6"/>
      <c r="X1133" s="6"/>
      <c r="Y1133" s="6"/>
      <c r="Z1133" s="6"/>
      <c r="AA1133" s="6"/>
      <c r="AB1133" s="6"/>
      <c r="AC1133" s="6"/>
      <c r="AD1133" s="6"/>
      <c r="AE1133" s="6"/>
      <c r="AF1133" s="6"/>
      <c r="AG1133" s="6"/>
      <c r="AH1133" s="6"/>
      <c r="AI1133" s="6"/>
      <c r="AJ1133" s="6"/>
      <c r="AK1133" s="6"/>
      <c r="AL1133" s="6"/>
      <c r="AM1133" s="6"/>
      <c r="AN1133" s="6"/>
      <c r="AO1133" s="6"/>
      <c r="AP1133" s="6"/>
      <c r="AQ1133" s="6"/>
      <c r="AR1133" s="6"/>
      <c r="AS1133" s="6"/>
      <c r="AT1133" s="6"/>
      <c r="AU1133" s="6"/>
      <c r="AV1133" s="6"/>
      <c r="AW1133" s="6"/>
      <c r="AX1133" s="6"/>
    </row>
    <row r="1134" spans="1:50" ht="12" customHeight="1">
      <c r="A1134" s="6"/>
      <c r="B1134" s="6"/>
      <c r="C1134" s="6"/>
      <c r="D1134" s="6"/>
      <c r="E1134" s="6"/>
      <c r="F1134" s="6"/>
      <c r="G1134" s="6"/>
      <c r="H1134" s="6"/>
      <c r="I1134" s="6"/>
      <c r="J1134" s="6"/>
      <c r="K1134" s="6"/>
      <c r="L1134" s="6"/>
      <c r="M1134" s="61"/>
      <c r="N1134" s="6" t="str">
        <v/>
      </c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6"/>
      <c r="Z1134" s="6"/>
      <c r="AA1134" s="6"/>
      <c r="AB1134" s="6"/>
      <c r="AC1134" s="6"/>
      <c r="AD1134" s="6"/>
      <c r="AE1134" s="6"/>
      <c r="AF1134" s="6"/>
      <c r="AG1134" s="6"/>
      <c r="AH1134" s="6"/>
      <c r="AI1134" s="6"/>
      <c r="AJ1134" s="6"/>
      <c r="AK1134" s="6"/>
      <c r="AL1134" s="6"/>
      <c r="AM1134" s="6"/>
      <c r="AN1134" s="6"/>
      <c r="AO1134" s="6"/>
      <c r="AP1134" s="6"/>
      <c r="AQ1134" s="6"/>
      <c r="AR1134" s="6"/>
      <c r="AS1134" s="6"/>
      <c r="AT1134" s="6"/>
      <c r="AU1134" s="6"/>
      <c r="AV1134" s="6"/>
      <c r="AW1134" s="6"/>
      <c r="AX1134" s="6"/>
    </row>
    <row r="1135" spans="1:50" ht="12" customHeight="1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  <c r="M1135" s="61"/>
      <c r="N1135" s="6" t="str">
        <v/>
      </c>
      <c r="O1135" s="6"/>
      <c r="P1135" s="6"/>
      <c r="Q1135" s="6"/>
      <c r="R1135" s="6"/>
      <c r="S1135" s="6"/>
      <c r="T1135" s="6"/>
      <c r="U1135" s="6"/>
      <c r="V1135" s="6"/>
      <c r="W1135" s="6"/>
      <c r="X1135" s="6"/>
      <c r="Y1135" s="6"/>
      <c r="Z1135" s="6"/>
      <c r="AA1135" s="6"/>
      <c r="AB1135" s="6"/>
      <c r="AC1135" s="6"/>
      <c r="AD1135" s="6"/>
      <c r="AE1135" s="6"/>
      <c r="AF1135" s="6"/>
      <c r="AG1135" s="6"/>
      <c r="AH1135" s="6"/>
      <c r="AI1135" s="6"/>
      <c r="AJ1135" s="6"/>
      <c r="AK1135" s="6"/>
      <c r="AL1135" s="6"/>
      <c r="AM1135" s="6"/>
      <c r="AN1135" s="6"/>
      <c r="AO1135" s="6"/>
      <c r="AP1135" s="6"/>
      <c r="AQ1135" s="6"/>
      <c r="AR1135" s="6"/>
      <c r="AS1135" s="6"/>
      <c r="AT1135" s="6"/>
      <c r="AU1135" s="6"/>
      <c r="AV1135" s="6"/>
      <c r="AW1135" s="6"/>
      <c r="AX1135" s="6"/>
    </row>
    <row r="1136" spans="1:50" ht="12" customHeight="1">
      <c r="A1136" s="6"/>
      <c r="B1136" s="6"/>
      <c r="C1136" s="6"/>
      <c r="D1136" s="6"/>
      <c r="E1136" s="6"/>
      <c r="F1136" s="6"/>
      <c r="G1136" s="6"/>
      <c r="H1136" s="6"/>
      <c r="I1136" s="6"/>
      <c r="J1136" s="6"/>
      <c r="K1136" s="6"/>
      <c r="L1136" s="6"/>
      <c r="M1136" s="61"/>
      <c r="N1136" s="6" t="str">
        <v/>
      </c>
      <c r="O1136" s="6"/>
      <c r="P1136" s="6"/>
      <c r="Q1136" s="6"/>
      <c r="R1136" s="6"/>
      <c r="S1136" s="6"/>
      <c r="T1136" s="6"/>
      <c r="U1136" s="6"/>
      <c r="V1136" s="6"/>
      <c r="W1136" s="6"/>
      <c r="X1136" s="6"/>
      <c r="Y1136" s="6"/>
      <c r="Z1136" s="6"/>
      <c r="AA1136" s="6"/>
      <c r="AB1136" s="6"/>
      <c r="AC1136" s="6"/>
      <c r="AD1136" s="6"/>
      <c r="AE1136" s="6"/>
      <c r="AF1136" s="6"/>
      <c r="AG1136" s="6"/>
      <c r="AH1136" s="6"/>
      <c r="AI1136" s="6"/>
      <c r="AJ1136" s="6"/>
      <c r="AK1136" s="6"/>
      <c r="AL1136" s="6"/>
      <c r="AM1136" s="6"/>
      <c r="AN1136" s="6"/>
      <c r="AO1136" s="6"/>
      <c r="AP1136" s="6"/>
      <c r="AQ1136" s="6"/>
      <c r="AR1136" s="6"/>
      <c r="AS1136" s="6"/>
      <c r="AT1136" s="6"/>
      <c r="AU1136" s="6"/>
      <c r="AV1136" s="6"/>
      <c r="AW1136" s="6"/>
      <c r="AX1136" s="6"/>
    </row>
    <row r="1137" spans="1:50" ht="12" customHeight="1">
      <c r="A1137" s="6"/>
      <c r="B1137" s="6"/>
      <c r="C1137" s="6"/>
      <c r="D1137" s="6"/>
      <c r="E1137" s="6"/>
      <c r="F1137" s="6"/>
      <c r="G1137" s="6"/>
      <c r="H1137" s="6"/>
      <c r="I1137" s="6"/>
      <c r="J1137" s="6"/>
      <c r="K1137" s="6"/>
      <c r="L1137" s="6"/>
      <c r="M1137" s="61"/>
      <c r="N1137" s="6" t="str">
        <v/>
      </c>
      <c r="O1137" s="6"/>
      <c r="P1137" s="6"/>
      <c r="Q1137" s="6"/>
      <c r="R1137" s="6"/>
      <c r="S1137" s="6"/>
      <c r="T1137" s="6"/>
      <c r="U1137" s="6"/>
      <c r="V1137" s="6"/>
      <c r="W1137" s="6"/>
      <c r="X1137" s="6"/>
      <c r="Y1137" s="6"/>
      <c r="Z1137" s="6"/>
      <c r="AA1137" s="6"/>
      <c r="AB1137" s="6"/>
      <c r="AC1137" s="6"/>
      <c r="AD1137" s="6"/>
      <c r="AE1137" s="6"/>
      <c r="AF1137" s="6"/>
      <c r="AG1137" s="6"/>
      <c r="AH1137" s="6"/>
      <c r="AI1137" s="6"/>
      <c r="AJ1137" s="6"/>
      <c r="AK1137" s="6"/>
      <c r="AL1137" s="6"/>
      <c r="AM1137" s="6"/>
      <c r="AN1137" s="6"/>
      <c r="AO1137" s="6"/>
      <c r="AP1137" s="6"/>
      <c r="AQ1137" s="6"/>
      <c r="AR1137" s="6"/>
      <c r="AS1137" s="6"/>
      <c r="AT1137" s="6"/>
      <c r="AU1137" s="6"/>
      <c r="AV1137" s="6"/>
      <c r="AW1137" s="6"/>
      <c r="AX1137" s="6"/>
    </row>
    <row r="1138" spans="1:50" ht="12" customHeight="1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  <c r="M1138" s="61"/>
      <c r="N1138" s="6" t="str">
        <v/>
      </c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6"/>
      <c r="Z1138" s="6"/>
      <c r="AA1138" s="6"/>
      <c r="AB1138" s="6"/>
      <c r="AC1138" s="6"/>
      <c r="AD1138" s="6"/>
      <c r="AE1138" s="6"/>
      <c r="AF1138" s="6"/>
      <c r="AG1138" s="6"/>
      <c r="AH1138" s="6"/>
      <c r="AI1138" s="6"/>
      <c r="AJ1138" s="6"/>
      <c r="AK1138" s="6"/>
      <c r="AL1138" s="6"/>
      <c r="AM1138" s="6"/>
      <c r="AN1138" s="6"/>
      <c r="AO1138" s="6"/>
      <c r="AP1138" s="6"/>
      <c r="AQ1138" s="6"/>
      <c r="AR1138" s="6"/>
      <c r="AS1138" s="6"/>
      <c r="AT1138" s="6"/>
      <c r="AU1138" s="6"/>
      <c r="AV1138" s="6"/>
      <c r="AW1138" s="6"/>
      <c r="AX1138" s="6"/>
    </row>
    <row r="1139" spans="1:50" ht="12" customHeight="1">
      <c r="A1139" s="6"/>
      <c r="B1139" s="6"/>
      <c r="C1139" s="6"/>
      <c r="D1139" s="6"/>
      <c r="E1139" s="6"/>
      <c r="F1139" s="6"/>
      <c r="G1139" s="6"/>
      <c r="H1139" s="6"/>
      <c r="I1139" s="6"/>
      <c r="J1139" s="6"/>
      <c r="K1139" s="6"/>
      <c r="L1139" s="6"/>
      <c r="M1139" s="61"/>
      <c r="N1139" s="6" t="str">
        <v/>
      </c>
      <c r="O1139" s="6"/>
      <c r="P1139" s="6"/>
      <c r="Q1139" s="6"/>
      <c r="R1139" s="6"/>
      <c r="S1139" s="6"/>
      <c r="T1139" s="6"/>
      <c r="U1139" s="6"/>
      <c r="V1139" s="6"/>
      <c r="W1139" s="6"/>
      <c r="X1139" s="6"/>
      <c r="Y1139" s="6"/>
      <c r="Z1139" s="6"/>
      <c r="AA1139" s="6"/>
      <c r="AB1139" s="6"/>
      <c r="AC1139" s="6"/>
      <c r="AD1139" s="6"/>
      <c r="AE1139" s="6"/>
      <c r="AF1139" s="6"/>
      <c r="AG1139" s="6"/>
      <c r="AH1139" s="6"/>
      <c r="AI1139" s="6"/>
      <c r="AJ1139" s="6"/>
      <c r="AK1139" s="6"/>
      <c r="AL1139" s="6"/>
      <c r="AM1139" s="6"/>
      <c r="AN1139" s="6"/>
      <c r="AO1139" s="6"/>
      <c r="AP1139" s="6"/>
      <c r="AQ1139" s="6"/>
      <c r="AR1139" s="6"/>
      <c r="AS1139" s="6"/>
      <c r="AT1139" s="6"/>
      <c r="AU1139" s="6"/>
      <c r="AV1139" s="6"/>
      <c r="AW1139" s="6"/>
      <c r="AX1139" s="6"/>
    </row>
    <row r="1140" spans="1:50" ht="12" customHeight="1">
      <c r="A1140" s="6"/>
      <c r="B1140" s="6"/>
      <c r="C1140" s="6"/>
      <c r="D1140" s="6"/>
      <c r="E1140" s="6"/>
      <c r="F1140" s="6"/>
      <c r="G1140" s="6"/>
      <c r="H1140" s="6"/>
      <c r="I1140" s="6"/>
      <c r="J1140" s="6"/>
      <c r="K1140" s="6"/>
      <c r="L1140" s="6"/>
      <c r="M1140" s="61"/>
      <c r="N1140" s="6" t="str">
        <v/>
      </c>
      <c r="O1140" s="6"/>
      <c r="P1140" s="6"/>
      <c r="Q1140" s="6"/>
      <c r="R1140" s="6"/>
      <c r="S1140" s="6"/>
      <c r="T1140" s="6"/>
      <c r="U1140" s="6"/>
      <c r="V1140" s="6"/>
      <c r="W1140" s="6"/>
      <c r="X1140" s="6"/>
      <c r="Y1140" s="6"/>
      <c r="Z1140" s="6"/>
      <c r="AA1140" s="6"/>
      <c r="AB1140" s="6"/>
      <c r="AC1140" s="6"/>
      <c r="AD1140" s="6"/>
      <c r="AE1140" s="6"/>
      <c r="AF1140" s="6"/>
      <c r="AG1140" s="6"/>
      <c r="AH1140" s="6"/>
      <c r="AI1140" s="6"/>
      <c r="AJ1140" s="6"/>
      <c r="AK1140" s="6"/>
      <c r="AL1140" s="6"/>
      <c r="AM1140" s="6"/>
      <c r="AN1140" s="6"/>
      <c r="AO1140" s="6"/>
      <c r="AP1140" s="6"/>
      <c r="AQ1140" s="6"/>
      <c r="AR1140" s="6"/>
      <c r="AS1140" s="6"/>
      <c r="AT1140" s="6"/>
      <c r="AU1140" s="6"/>
      <c r="AV1140" s="6"/>
      <c r="AW1140" s="6"/>
      <c r="AX1140" s="6"/>
    </row>
    <row r="1141" spans="1:50" ht="12" customHeight="1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  <c r="M1141" s="61"/>
      <c r="N1141" s="6" t="str">
        <v/>
      </c>
      <c r="O1141" s="6"/>
      <c r="P1141" s="6"/>
      <c r="Q1141" s="6"/>
      <c r="R1141" s="6"/>
      <c r="S1141" s="6"/>
      <c r="T1141" s="6"/>
      <c r="U1141" s="6"/>
      <c r="V1141" s="6"/>
      <c r="W1141" s="6"/>
      <c r="X1141" s="6"/>
      <c r="Y1141" s="6"/>
      <c r="Z1141" s="6"/>
      <c r="AA1141" s="6"/>
      <c r="AB1141" s="6"/>
      <c r="AC1141" s="6"/>
      <c r="AD1141" s="6"/>
      <c r="AE1141" s="6"/>
      <c r="AF1141" s="6"/>
      <c r="AG1141" s="6"/>
      <c r="AH1141" s="6"/>
      <c r="AI1141" s="6"/>
      <c r="AJ1141" s="6"/>
      <c r="AK1141" s="6"/>
      <c r="AL1141" s="6"/>
      <c r="AM1141" s="6"/>
      <c r="AN1141" s="6"/>
      <c r="AO1141" s="6"/>
      <c r="AP1141" s="6"/>
      <c r="AQ1141" s="6"/>
      <c r="AR1141" s="6"/>
      <c r="AS1141" s="6"/>
      <c r="AT1141" s="6"/>
      <c r="AU1141" s="6"/>
      <c r="AV1141" s="6"/>
      <c r="AW1141" s="6"/>
      <c r="AX1141" s="6"/>
    </row>
    <row r="1142" spans="1:50" ht="12" customHeight="1">
      <c r="A1142" s="6"/>
      <c r="B1142" s="6"/>
      <c r="C1142" s="6"/>
      <c r="D1142" s="6"/>
      <c r="E1142" s="6"/>
      <c r="F1142" s="6"/>
      <c r="G1142" s="6"/>
      <c r="H1142" s="6"/>
      <c r="I1142" s="6"/>
      <c r="J1142" s="6"/>
      <c r="K1142" s="6"/>
      <c r="L1142" s="6"/>
      <c r="M1142" s="61"/>
      <c r="N1142" s="6" t="str">
        <v/>
      </c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Y1142" s="6"/>
      <c r="Z1142" s="6"/>
      <c r="AA1142" s="6"/>
      <c r="AB1142" s="6"/>
      <c r="AC1142" s="6"/>
      <c r="AD1142" s="6"/>
      <c r="AE1142" s="6"/>
      <c r="AF1142" s="6"/>
      <c r="AG1142" s="6"/>
      <c r="AH1142" s="6"/>
      <c r="AI1142" s="6"/>
      <c r="AJ1142" s="6"/>
      <c r="AK1142" s="6"/>
      <c r="AL1142" s="6"/>
      <c r="AM1142" s="6"/>
      <c r="AN1142" s="6"/>
      <c r="AO1142" s="6"/>
      <c r="AP1142" s="6"/>
      <c r="AQ1142" s="6"/>
      <c r="AR1142" s="6"/>
      <c r="AS1142" s="6"/>
      <c r="AT1142" s="6"/>
      <c r="AU1142" s="6"/>
      <c r="AV1142" s="6"/>
      <c r="AW1142" s="6"/>
      <c r="AX1142" s="6"/>
    </row>
    <row r="1143" spans="1:50" ht="12" customHeight="1">
      <c r="A1143" s="6"/>
      <c r="B1143" s="6"/>
      <c r="C1143" s="6"/>
      <c r="D1143" s="6"/>
      <c r="E1143" s="6"/>
      <c r="F1143" s="6"/>
      <c r="G1143" s="6"/>
      <c r="H1143" s="6"/>
      <c r="I1143" s="6"/>
      <c r="J1143" s="6"/>
      <c r="K1143" s="6"/>
      <c r="L1143" s="6"/>
      <c r="M1143" s="61"/>
      <c r="N1143" s="6" t="str">
        <v/>
      </c>
      <c r="O1143" s="6"/>
      <c r="P1143" s="6"/>
      <c r="Q1143" s="6"/>
      <c r="R1143" s="6"/>
      <c r="S1143" s="6"/>
      <c r="T1143" s="6"/>
      <c r="U1143" s="6"/>
      <c r="V1143" s="6"/>
      <c r="W1143" s="6"/>
      <c r="X1143" s="6"/>
      <c r="Y1143" s="6"/>
      <c r="Z1143" s="6"/>
      <c r="AA1143" s="6"/>
      <c r="AB1143" s="6"/>
      <c r="AC1143" s="6"/>
      <c r="AD1143" s="6"/>
      <c r="AE1143" s="6"/>
      <c r="AF1143" s="6"/>
      <c r="AG1143" s="6"/>
      <c r="AH1143" s="6"/>
      <c r="AI1143" s="6"/>
      <c r="AJ1143" s="6"/>
      <c r="AK1143" s="6"/>
      <c r="AL1143" s="6"/>
      <c r="AM1143" s="6"/>
      <c r="AN1143" s="6"/>
      <c r="AO1143" s="6"/>
      <c r="AP1143" s="6"/>
      <c r="AQ1143" s="6"/>
      <c r="AR1143" s="6"/>
      <c r="AS1143" s="6"/>
      <c r="AT1143" s="6"/>
      <c r="AU1143" s="6"/>
      <c r="AV1143" s="6"/>
      <c r="AW1143" s="6"/>
      <c r="AX1143" s="6"/>
    </row>
    <row r="1144" spans="1:50" ht="12" customHeight="1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  <c r="M1144" s="61"/>
      <c r="N1144" s="6" t="str">
        <v/>
      </c>
      <c r="O1144" s="6"/>
      <c r="P1144" s="6"/>
      <c r="Q1144" s="6"/>
      <c r="R1144" s="6"/>
      <c r="S1144" s="6"/>
      <c r="T1144" s="6"/>
      <c r="U1144" s="6"/>
      <c r="V1144" s="6"/>
      <c r="W1144" s="6"/>
      <c r="X1144" s="6"/>
      <c r="Y1144" s="6"/>
      <c r="Z1144" s="6"/>
      <c r="AA1144" s="6"/>
      <c r="AB1144" s="6"/>
      <c r="AC1144" s="6"/>
      <c r="AD1144" s="6"/>
      <c r="AE1144" s="6"/>
      <c r="AF1144" s="6"/>
      <c r="AG1144" s="6"/>
      <c r="AH1144" s="6"/>
      <c r="AI1144" s="6"/>
      <c r="AJ1144" s="6"/>
      <c r="AK1144" s="6"/>
      <c r="AL1144" s="6"/>
      <c r="AM1144" s="6"/>
      <c r="AN1144" s="6"/>
      <c r="AO1144" s="6"/>
      <c r="AP1144" s="6"/>
      <c r="AQ1144" s="6"/>
      <c r="AR1144" s="6"/>
      <c r="AS1144" s="6"/>
      <c r="AT1144" s="6"/>
      <c r="AU1144" s="6"/>
      <c r="AV1144" s="6"/>
      <c r="AW1144" s="6"/>
      <c r="AX1144" s="6"/>
    </row>
    <row r="1145" spans="1:50" ht="12" customHeight="1">
      <c r="A1145" s="6"/>
      <c r="B1145" s="6"/>
      <c r="C1145" s="6"/>
      <c r="D1145" s="6"/>
      <c r="E1145" s="6"/>
      <c r="F1145" s="6"/>
      <c r="G1145" s="6"/>
      <c r="H1145" s="6"/>
      <c r="I1145" s="6"/>
      <c r="J1145" s="6"/>
      <c r="K1145" s="6"/>
      <c r="L1145" s="6"/>
      <c r="M1145" s="61"/>
      <c r="N1145" s="6" t="str">
        <v/>
      </c>
      <c r="O1145" s="6"/>
      <c r="P1145" s="6"/>
      <c r="Q1145" s="6"/>
      <c r="R1145" s="6"/>
      <c r="S1145" s="6"/>
      <c r="T1145" s="6"/>
      <c r="U1145" s="6"/>
      <c r="V1145" s="6"/>
      <c r="W1145" s="6"/>
      <c r="X1145" s="6"/>
      <c r="Y1145" s="6"/>
      <c r="Z1145" s="6"/>
      <c r="AA1145" s="6"/>
      <c r="AB1145" s="6"/>
      <c r="AC1145" s="6"/>
      <c r="AD1145" s="6"/>
      <c r="AE1145" s="6"/>
      <c r="AF1145" s="6"/>
      <c r="AG1145" s="6"/>
      <c r="AH1145" s="6"/>
      <c r="AI1145" s="6"/>
      <c r="AJ1145" s="6"/>
      <c r="AK1145" s="6"/>
      <c r="AL1145" s="6"/>
      <c r="AM1145" s="6"/>
      <c r="AN1145" s="6"/>
      <c r="AO1145" s="6"/>
      <c r="AP1145" s="6"/>
      <c r="AQ1145" s="6"/>
      <c r="AR1145" s="6"/>
      <c r="AS1145" s="6"/>
      <c r="AT1145" s="6"/>
      <c r="AU1145" s="6"/>
      <c r="AV1145" s="6"/>
      <c r="AW1145" s="6"/>
      <c r="AX1145" s="6"/>
    </row>
    <row r="1146" spans="1:50" ht="12" customHeight="1">
      <c r="A1146" s="6"/>
      <c r="B1146" s="6"/>
      <c r="C1146" s="6"/>
      <c r="D1146" s="6"/>
      <c r="E1146" s="6"/>
      <c r="F1146" s="6"/>
      <c r="G1146" s="6"/>
      <c r="H1146" s="6"/>
      <c r="I1146" s="6"/>
      <c r="J1146" s="6"/>
      <c r="K1146" s="6"/>
      <c r="L1146" s="6"/>
      <c r="M1146" s="61"/>
      <c r="N1146" s="6" t="str">
        <v/>
      </c>
      <c r="O1146" s="6"/>
      <c r="P1146" s="6"/>
      <c r="Q1146" s="6"/>
      <c r="R1146" s="6"/>
      <c r="S1146" s="6"/>
      <c r="T1146" s="6"/>
      <c r="U1146" s="6"/>
      <c r="V1146" s="6"/>
      <c r="W1146" s="6"/>
      <c r="X1146" s="6"/>
      <c r="Y1146" s="6"/>
      <c r="Z1146" s="6"/>
      <c r="AA1146" s="6"/>
      <c r="AB1146" s="6"/>
      <c r="AC1146" s="6"/>
      <c r="AD1146" s="6"/>
      <c r="AE1146" s="6"/>
      <c r="AF1146" s="6"/>
      <c r="AG1146" s="6"/>
      <c r="AH1146" s="6"/>
      <c r="AI1146" s="6"/>
      <c r="AJ1146" s="6"/>
      <c r="AK1146" s="6"/>
      <c r="AL1146" s="6"/>
      <c r="AM1146" s="6"/>
      <c r="AN1146" s="6"/>
      <c r="AO1146" s="6"/>
      <c r="AP1146" s="6"/>
      <c r="AQ1146" s="6"/>
      <c r="AR1146" s="6"/>
      <c r="AS1146" s="6"/>
      <c r="AT1146" s="6"/>
      <c r="AU1146" s="6"/>
      <c r="AV1146" s="6"/>
      <c r="AW1146" s="6"/>
      <c r="AX1146" s="6"/>
    </row>
    <row r="1147" spans="1:50" ht="12" customHeight="1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  <c r="M1147" s="61"/>
      <c r="N1147" s="6" t="str">
        <v/>
      </c>
      <c r="O1147" s="6"/>
      <c r="P1147" s="6"/>
      <c r="Q1147" s="6"/>
      <c r="R1147" s="6"/>
      <c r="S1147" s="6"/>
      <c r="T1147" s="6"/>
      <c r="U1147" s="6"/>
      <c r="V1147" s="6"/>
      <c r="W1147" s="6"/>
      <c r="X1147" s="6"/>
      <c r="Y1147" s="6"/>
      <c r="Z1147" s="6"/>
      <c r="AA1147" s="6"/>
      <c r="AB1147" s="6"/>
      <c r="AC1147" s="6"/>
      <c r="AD1147" s="6"/>
      <c r="AE1147" s="6"/>
      <c r="AF1147" s="6"/>
      <c r="AG1147" s="6"/>
      <c r="AH1147" s="6"/>
      <c r="AI1147" s="6"/>
      <c r="AJ1147" s="6"/>
      <c r="AK1147" s="6"/>
      <c r="AL1147" s="6"/>
      <c r="AM1147" s="6"/>
      <c r="AN1147" s="6"/>
      <c r="AO1147" s="6"/>
      <c r="AP1147" s="6"/>
      <c r="AQ1147" s="6"/>
      <c r="AR1147" s="6"/>
      <c r="AS1147" s="6"/>
      <c r="AT1147" s="6"/>
      <c r="AU1147" s="6"/>
      <c r="AV1147" s="6"/>
      <c r="AW1147" s="6"/>
      <c r="AX1147" s="6"/>
    </row>
    <row r="1148" spans="1:50" ht="12" customHeight="1">
      <c r="A1148" s="6"/>
      <c r="B1148" s="6"/>
      <c r="C1148" s="6"/>
      <c r="D1148" s="6"/>
      <c r="E1148" s="6"/>
      <c r="F1148" s="6"/>
      <c r="G1148" s="6"/>
      <c r="H1148" s="6"/>
      <c r="I1148" s="6"/>
      <c r="J1148" s="6"/>
      <c r="K1148" s="6"/>
      <c r="L1148" s="6"/>
      <c r="M1148" s="61"/>
      <c r="N1148" s="6" t="str">
        <v/>
      </c>
      <c r="O1148" s="6"/>
      <c r="P1148" s="6"/>
      <c r="Q1148" s="6"/>
      <c r="R1148" s="6"/>
      <c r="S1148" s="6"/>
      <c r="T1148" s="6"/>
      <c r="U1148" s="6"/>
      <c r="V1148" s="6"/>
      <c r="W1148" s="6"/>
      <c r="X1148" s="6"/>
      <c r="Y1148" s="6"/>
      <c r="Z1148" s="6"/>
      <c r="AA1148" s="6"/>
      <c r="AB1148" s="6"/>
      <c r="AC1148" s="6"/>
      <c r="AD1148" s="6"/>
      <c r="AE1148" s="6"/>
      <c r="AF1148" s="6"/>
      <c r="AG1148" s="6"/>
      <c r="AH1148" s="6"/>
      <c r="AI1148" s="6"/>
      <c r="AJ1148" s="6"/>
      <c r="AK1148" s="6"/>
      <c r="AL1148" s="6"/>
      <c r="AM1148" s="6"/>
      <c r="AN1148" s="6"/>
      <c r="AO1148" s="6"/>
      <c r="AP1148" s="6"/>
      <c r="AQ1148" s="6"/>
      <c r="AR1148" s="6"/>
      <c r="AS1148" s="6"/>
      <c r="AT1148" s="6"/>
      <c r="AU1148" s="6"/>
      <c r="AV1148" s="6"/>
      <c r="AW1148" s="6"/>
      <c r="AX1148" s="6"/>
    </row>
    <row r="1149" spans="1:50" ht="12" customHeight="1">
      <c r="A1149" s="6"/>
      <c r="B1149" s="6"/>
      <c r="C1149" s="6"/>
      <c r="D1149" s="6"/>
      <c r="E1149" s="6"/>
      <c r="F1149" s="6"/>
      <c r="G1149" s="6"/>
      <c r="H1149" s="6"/>
      <c r="I1149" s="6"/>
      <c r="J1149" s="6"/>
      <c r="K1149" s="6"/>
      <c r="L1149" s="6"/>
      <c r="M1149" s="61"/>
      <c r="N1149" s="6" t="str">
        <v/>
      </c>
      <c r="O1149" s="6"/>
      <c r="P1149" s="6"/>
      <c r="Q1149" s="6"/>
      <c r="R1149" s="6"/>
      <c r="S1149" s="6"/>
      <c r="T1149" s="6"/>
      <c r="U1149" s="6"/>
      <c r="V1149" s="6"/>
      <c r="W1149" s="6"/>
      <c r="X1149" s="6"/>
      <c r="Y1149" s="6"/>
      <c r="Z1149" s="6"/>
      <c r="AA1149" s="6"/>
      <c r="AB1149" s="6"/>
      <c r="AC1149" s="6"/>
      <c r="AD1149" s="6"/>
      <c r="AE1149" s="6"/>
      <c r="AF1149" s="6"/>
      <c r="AG1149" s="6"/>
      <c r="AH1149" s="6"/>
      <c r="AI1149" s="6"/>
      <c r="AJ1149" s="6"/>
      <c r="AK1149" s="6"/>
      <c r="AL1149" s="6"/>
      <c r="AM1149" s="6"/>
      <c r="AN1149" s="6"/>
      <c r="AO1149" s="6"/>
      <c r="AP1149" s="6"/>
      <c r="AQ1149" s="6"/>
      <c r="AR1149" s="6"/>
      <c r="AS1149" s="6"/>
      <c r="AT1149" s="6"/>
      <c r="AU1149" s="6"/>
      <c r="AV1149" s="6"/>
      <c r="AW1149" s="6"/>
      <c r="AX1149" s="6"/>
    </row>
    <row r="1150" spans="1:50" ht="12" customHeight="1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  <c r="M1150" s="61"/>
      <c r="N1150" s="6" t="str">
        <v/>
      </c>
      <c r="O1150" s="6"/>
      <c r="P1150" s="6"/>
      <c r="Q1150" s="6"/>
      <c r="R1150" s="6"/>
      <c r="S1150" s="6"/>
      <c r="T1150" s="6"/>
      <c r="U1150" s="6"/>
      <c r="V1150" s="6"/>
      <c r="W1150" s="6"/>
      <c r="X1150" s="6"/>
      <c r="Y1150" s="6"/>
      <c r="Z1150" s="6"/>
      <c r="AA1150" s="6"/>
      <c r="AB1150" s="6"/>
      <c r="AC1150" s="6"/>
      <c r="AD1150" s="6"/>
      <c r="AE1150" s="6"/>
      <c r="AF1150" s="6"/>
      <c r="AG1150" s="6"/>
      <c r="AH1150" s="6"/>
      <c r="AI1150" s="6"/>
      <c r="AJ1150" s="6"/>
      <c r="AK1150" s="6"/>
      <c r="AL1150" s="6"/>
      <c r="AM1150" s="6"/>
      <c r="AN1150" s="6"/>
      <c r="AO1150" s="6"/>
      <c r="AP1150" s="6"/>
      <c r="AQ1150" s="6"/>
      <c r="AR1150" s="6"/>
      <c r="AS1150" s="6"/>
      <c r="AT1150" s="6"/>
      <c r="AU1150" s="6"/>
      <c r="AV1150" s="6"/>
      <c r="AW1150" s="6"/>
      <c r="AX1150" s="6"/>
    </row>
    <row r="1151" spans="1:50" ht="12" customHeight="1">
      <c r="A1151" s="6"/>
      <c r="B1151" s="6"/>
      <c r="C1151" s="6"/>
      <c r="D1151" s="6"/>
      <c r="E1151" s="6"/>
      <c r="F1151" s="6"/>
      <c r="G1151" s="6"/>
      <c r="H1151" s="6"/>
      <c r="I1151" s="6"/>
      <c r="J1151" s="6"/>
      <c r="K1151" s="6"/>
      <c r="L1151" s="6"/>
      <c r="M1151" s="61"/>
      <c r="N1151" s="6" t="str">
        <v/>
      </c>
      <c r="O1151" s="6"/>
      <c r="P1151" s="6"/>
      <c r="Q1151" s="6"/>
      <c r="R1151" s="6"/>
      <c r="S1151" s="6"/>
      <c r="T1151" s="6"/>
      <c r="U1151" s="6"/>
      <c r="V1151" s="6"/>
      <c r="W1151" s="6"/>
      <c r="X1151" s="6"/>
      <c r="Y1151" s="6"/>
      <c r="Z1151" s="6"/>
      <c r="AA1151" s="6"/>
      <c r="AB1151" s="6"/>
      <c r="AC1151" s="6"/>
      <c r="AD1151" s="6"/>
      <c r="AE1151" s="6"/>
      <c r="AF1151" s="6"/>
      <c r="AG1151" s="6"/>
      <c r="AH1151" s="6"/>
      <c r="AI1151" s="6"/>
      <c r="AJ1151" s="6"/>
      <c r="AK1151" s="6"/>
      <c r="AL1151" s="6"/>
      <c r="AM1151" s="6"/>
      <c r="AN1151" s="6"/>
      <c r="AO1151" s="6"/>
      <c r="AP1151" s="6"/>
      <c r="AQ1151" s="6"/>
      <c r="AR1151" s="6"/>
      <c r="AS1151" s="6"/>
      <c r="AT1151" s="6"/>
      <c r="AU1151" s="6"/>
      <c r="AV1151" s="6"/>
      <c r="AW1151" s="6"/>
      <c r="AX1151" s="6"/>
    </row>
    <row r="1152" spans="1:50" ht="12" customHeight="1">
      <c r="A1152" s="6"/>
      <c r="B1152" s="6"/>
      <c r="C1152" s="6"/>
      <c r="D1152" s="6"/>
      <c r="E1152" s="6"/>
      <c r="F1152" s="6"/>
      <c r="G1152" s="6"/>
      <c r="H1152" s="6"/>
      <c r="I1152" s="6"/>
      <c r="J1152" s="6"/>
      <c r="K1152" s="6"/>
      <c r="L1152" s="6"/>
      <c r="M1152" s="61"/>
      <c r="N1152" s="6" t="str">
        <v/>
      </c>
      <c r="O1152" s="6"/>
      <c r="P1152" s="6"/>
      <c r="Q1152" s="6"/>
      <c r="R1152" s="6"/>
      <c r="S1152" s="6"/>
      <c r="T1152" s="6"/>
      <c r="U1152" s="6"/>
      <c r="V1152" s="6"/>
      <c r="W1152" s="6"/>
      <c r="X1152" s="6"/>
      <c r="Y1152" s="6"/>
      <c r="Z1152" s="6"/>
      <c r="AA1152" s="6"/>
      <c r="AB1152" s="6"/>
      <c r="AC1152" s="6"/>
      <c r="AD1152" s="6"/>
      <c r="AE1152" s="6"/>
      <c r="AF1152" s="6"/>
      <c r="AG1152" s="6"/>
      <c r="AH1152" s="6"/>
      <c r="AI1152" s="6"/>
      <c r="AJ1152" s="6"/>
      <c r="AK1152" s="6"/>
      <c r="AL1152" s="6"/>
      <c r="AM1152" s="6"/>
      <c r="AN1152" s="6"/>
      <c r="AO1152" s="6"/>
      <c r="AP1152" s="6"/>
      <c r="AQ1152" s="6"/>
      <c r="AR1152" s="6"/>
      <c r="AS1152" s="6"/>
      <c r="AT1152" s="6"/>
      <c r="AU1152" s="6"/>
      <c r="AV1152" s="6"/>
      <c r="AW1152" s="6"/>
      <c r="AX1152" s="6"/>
    </row>
    <row r="1153" spans="1:50" ht="12" customHeight="1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  <c r="M1153" s="61"/>
      <c r="N1153" s="6" t="str">
        <v/>
      </c>
      <c r="O1153" s="6"/>
      <c r="P1153" s="6"/>
      <c r="Q1153" s="6"/>
      <c r="R1153" s="6"/>
      <c r="S1153" s="6"/>
      <c r="T1153" s="6"/>
      <c r="U1153" s="6"/>
      <c r="V1153" s="6"/>
      <c r="W1153" s="6"/>
      <c r="X1153" s="6"/>
      <c r="Y1153" s="6"/>
      <c r="Z1153" s="6"/>
      <c r="AA1153" s="6"/>
      <c r="AB1153" s="6"/>
      <c r="AC1153" s="6"/>
      <c r="AD1153" s="6"/>
      <c r="AE1153" s="6"/>
      <c r="AF1153" s="6"/>
      <c r="AG1153" s="6"/>
      <c r="AH1153" s="6"/>
      <c r="AI1153" s="6"/>
      <c r="AJ1153" s="6"/>
      <c r="AK1153" s="6"/>
      <c r="AL1153" s="6"/>
      <c r="AM1153" s="6"/>
      <c r="AN1153" s="6"/>
      <c r="AO1153" s="6"/>
      <c r="AP1153" s="6"/>
      <c r="AQ1153" s="6"/>
      <c r="AR1153" s="6"/>
      <c r="AS1153" s="6"/>
      <c r="AT1153" s="6"/>
      <c r="AU1153" s="6"/>
      <c r="AV1153" s="6"/>
      <c r="AW1153" s="6"/>
      <c r="AX1153" s="6"/>
    </row>
    <row r="1154" spans="1:50" ht="12" customHeight="1">
      <c r="A1154" s="6"/>
      <c r="B1154" s="6"/>
      <c r="C1154" s="6"/>
      <c r="D1154" s="6"/>
      <c r="E1154" s="6"/>
      <c r="F1154" s="6"/>
      <c r="G1154" s="6"/>
      <c r="H1154" s="6"/>
      <c r="I1154" s="6"/>
      <c r="J1154" s="6"/>
      <c r="K1154" s="6"/>
      <c r="L1154" s="6"/>
      <c r="M1154" s="61"/>
      <c r="N1154" s="6" t="str">
        <v/>
      </c>
      <c r="O1154" s="6"/>
      <c r="P1154" s="6"/>
      <c r="Q1154" s="6"/>
      <c r="R1154" s="6"/>
      <c r="S1154" s="6"/>
      <c r="T1154" s="6"/>
      <c r="U1154" s="6"/>
      <c r="V1154" s="6"/>
      <c r="W1154" s="6"/>
      <c r="X1154" s="6"/>
      <c r="Y1154" s="6"/>
      <c r="Z1154" s="6"/>
      <c r="AA1154" s="6"/>
      <c r="AB1154" s="6"/>
      <c r="AC1154" s="6"/>
      <c r="AD1154" s="6"/>
      <c r="AE1154" s="6"/>
      <c r="AF1154" s="6"/>
      <c r="AG1154" s="6"/>
      <c r="AH1154" s="6"/>
      <c r="AI1154" s="6"/>
      <c r="AJ1154" s="6"/>
      <c r="AK1154" s="6"/>
      <c r="AL1154" s="6"/>
      <c r="AM1154" s="6"/>
      <c r="AN1154" s="6"/>
      <c r="AO1154" s="6"/>
      <c r="AP1154" s="6"/>
      <c r="AQ1154" s="6"/>
      <c r="AR1154" s="6"/>
      <c r="AS1154" s="6"/>
      <c r="AT1154" s="6"/>
      <c r="AU1154" s="6"/>
      <c r="AV1154" s="6"/>
      <c r="AW1154" s="6"/>
      <c r="AX1154" s="6"/>
    </row>
    <row r="1155" spans="1:50" ht="12" customHeight="1">
      <c r="A1155" s="6"/>
      <c r="B1155" s="6"/>
      <c r="C1155" s="6"/>
      <c r="D1155" s="6"/>
      <c r="E1155" s="6"/>
      <c r="F1155" s="6"/>
      <c r="G1155" s="6"/>
      <c r="H1155" s="6"/>
      <c r="I1155" s="6"/>
      <c r="J1155" s="6"/>
      <c r="K1155" s="6"/>
      <c r="L1155" s="6"/>
      <c r="M1155" s="61"/>
      <c r="N1155" s="6" t="str">
        <v/>
      </c>
      <c r="O1155" s="6"/>
      <c r="P1155" s="6"/>
      <c r="Q1155" s="6"/>
      <c r="R1155" s="6"/>
      <c r="S1155" s="6"/>
      <c r="T1155" s="6"/>
      <c r="U1155" s="6"/>
      <c r="V1155" s="6"/>
      <c r="W1155" s="6"/>
      <c r="X1155" s="6"/>
      <c r="Y1155" s="6"/>
      <c r="Z1155" s="6"/>
      <c r="AA1155" s="6"/>
      <c r="AB1155" s="6"/>
      <c r="AC1155" s="6"/>
      <c r="AD1155" s="6"/>
      <c r="AE1155" s="6"/>
      <c r="AF1155" s="6"/>
      <c r="AG1155" s="6"/>
      <c r="AH1155" s="6"/>
      <c r="AI1155" s="6"/>
      <c r="AJ1155" s="6"/>
      <c r="AK1155" s="6"/>
      <c r="AL1155" s="6"/>
      <c r="AM1155" s="6"/>
      <c r="AN1155" s="6"/>
      <c r="AO1155" s="6"/>
      <c r="AP1155" s="6"/>
      <c r="AQ1155" s="6"/>
      <c r="AR1155" s="6"/>
      <c r="AS1155" s="6"/>
      <c r="AT1155" s="6"/>
      <c r="AU1155" s="6"/>
      <c r="AV1155" s="6"/>
      <c r="AW1155" s="6"/>
      <c r="AX1155" s="6"/>
    </row>
    <row r="1156" spans="1:50" ht="12" customHeight="1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  <c r="M1156" s="61"/>
      <c r="N1156" s="6" t="str">
        <v/>
      </c>
      <c r="O1156" s="6"/>
      <c r="P1156" s="6"/>
      <c r="Q1156" s="6"/>
      <c r="R1156" s="6"/>
      <c r="S1156" s="6"/>
      <c r="T1156" s="6"/>
      <c r="U1156" s="6"/>
      <c r="V1156" s="6"/>
      <c r="W1156" s="6"/>
      <c r="X1156" s="6"/>
      <c r="Y1156" s="6"/>
      <c r="Z1156" s="6"/>
      <c r="AA1156" s="6"/>
      <c r="AB1156" s="6"/>
      <c r="AC1156" s="6"/>
      <c r="AD1156" s="6"/>
      <c r="AE1156" s="6"/>
      <c r="AF1156" s="6"/>
      <c r="AG1156" s="6"/>
      <c r="AH1156" s="6"/>
      <c r="AI1156" s="6"/>
      <c r="AJ1156" s="6"/>
      <c r="AK1156" s="6"/>
      <c r="AL1156" s="6"/>
      <c r="AM1156" s="6"/>
      <c r="AN1156" s="6"/>
      <c r="AO1156" s="6"/>
      <c r="AP1156" s="6"/>
      <c r="AQ1156" s="6"/>
      <c r="AR1156" s="6"/>
      <c r="AS1156" s="6"/>
      <c r="AT1156" s="6"/>
      <c r="AU1156" s="6"/>
      <c r="AV1156" s="6"/>
      <c r="AW1156" s="6"/>
      <c r="AX1156" s="6"/>
    </row>
    <row r="1157" spans="1:50" ht="12" customHeight="1">
      <c r="A1157" s="6"/>
      <c r="B1157" s="6"/>
      <c r="C1157" s="6"/>
      <c r="D1157" s="6"/>
      <c r="E1157" s="6"/>
      <c r="F1157" s="6"/>
      <c r="G1157" s="6"/>
      <c r="H1157" s="6"/>
      <c r="I1157" s="6"/>
      <c r="J1157" s="6"/>
      <c r="K1157" s="6"/>
      <c r="L1157" s="6"/>
      <c r="M1157" s="61"/>
      <c r="N1157" s="6" t="str">
        <v/>
      </c>
      <c r="O1157" s="6"/>
      <c r="P1157" s="6"/>
      <c r="Q1157" s="6"/>
      <c r="R1157" s="6"/>
      <c r="S1157" s="6"/>
      <c r="T1157" s="6"/>
      <c r="U1157" s="6"/>
      <c r="V1157" s="6"/>
      <c r="W1157" s="6"/>
      <c r="X1157" s="6"/>
      <c r="Y1157" s="6"/>
      <c r="Z1157" s="6"/>
      <c r="AA1157" s="6"/>
      <c r="AB1157" s="6"/>
      <c r="AC1157" s="6"/>
      <c r="AD1157" s="6"/>
      <c r="AE1157" s="6"/>
      <c r="AF1157" s="6"/>
      <c r="AG1157" s="6"/>
      <c r="AH1157" s="6"/>
      <c r="AI1157" s="6"/>
      <c r="AJ1157" s="6"/>
      <c r="AK1157" s="6"/>
      <c r="AL1157" s="6"/>
      <c r="AM1157" s="6"/>
      <c r="AN1157" s="6"/>
      <c r="AO1157" s="6"/>
      <c r="AP1157" s="6"/>
      <c r="AQ1157" s="6"/>
      <c r="AR1157" s="6"/>
      <c r="AS1157" s="6"/>
      <c r="AT1157" s="6"/>
      <c r="AU1157" s="6"/>
      <c r="AV1157" s="6"/>
      <c r="AW1157" s="6"/>
      <c r="AX1157" s="6"/>
    </row>
    <row r="1158" spans="1:50" ht="12" customHeight="1">
      <c r="A1158" s="6"/>
      <c r="B1158" s="6"/>
      <c r="C1158" s="6"/>
      <c r="D1158" s="6"/>
      <c r="E1158" s="6"/>
      <c r="F1158" s="6"/>
      <c r="G1158" s="6"/>
      <c r="H1158" s="6"/>
      <c r="I1158" s="6"/>
      <c r="J1158" s="6"/>
      <c r="K1158" s="6"/>
      <c r="L1158" s="6"/>
      <c r="M1158" s="61"/>
      <c r="N1158" s="6" t="str">
        <v/>
      </c>
      <c r="O1158" s="6"/>
      <c r="P1158" s="6"/>
      <c r="Q1158" s="6"/>
      <c r="R1158" s="6"/>
      <c r="S1158" s="6"/>
      <c r="T1158" s="6"/>
      <c r="U1158" s="6"/>
      <c r="V1158" s="6"/>
      <c r="W1158" s="6"/>
      <c r="X1158" s="6"/>
      <c r="Y1158" s="6"/>
      <c r="Z1158" s="6"/>
      <c r="AA1158" s="6"/>
      <c r="AB1158" s="6"/>
      <c r="AC1158" s="6"/>
      <c r="AD1158" s="6"/>
      <c r="AE1158" s="6"/>
      <c r="AF1158" s="6"/>
      <c r="AG1158" s="6"/>
      <c r="AH1158" s="6"/>
      <c r="AI1158" s="6"/>
      <c r="AJ1158" s="6"/>
      <c r="AK1158" s="6"/>
      <c r="AL1158" s="6"/>
      <c r="AM1158" s="6"/>
      <c r="AN1158" s="6"/>
      <c r="AO1158" s="6"/>
      <c r="AP1158" s="6"/>
      <c r="AQ1158" s="6"/>
      <c r="AR1158" s="6"/>
      <c r="AS1158" s="6"/>
      <c r="AT1158" s="6"/>
      <c r="AU1158" s="6"/>
      <c r="AV1158" s="6"/>
      <c r="AW1158" s="6"/>
      <c r="AX1158" s="6"/>
    </row>
    <row r="1159" spans="1:50" ht="12" customHeight="1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  <c r="M1159" s="61"/>
      <c r="N1159" s="6" t="str">
        <v/>
      </c>
      <c r="O1159" s="6"/>
      <c r="P1159" s="6"/>
      <c r="Q1159" s="6"/>
      <c r="R1159" s="6"/>
      <c r="S1159" s="6"/>
      <c r="T1159" s="6"/>
      <c r="U1159" s="6"/>
      <c r="V1159" s="6"/>
      <c r="W1159" s="6"/>
      <c r="X1159" s="6"/>
      <c r="Y1159" s="6"/>
      <c r="Z1159" s="6"/>
      <c r="AA1159" s="6"/>
      <c r="AB1159" s="6"/>
      <c r="AC1159" s="6"/>
      <c r="AD1159" s="6"/>
      <c r="AE1159" s="6"/>
      <c r="AF1159" s="6"/>
      <c r="AG1159" s="6"/>
      <c r="AH1159" s="6"/>
      <c r="AI1159" s="6"/>
      <c r="AJ1159" s="6"/>
      <c r="AK1159" s="6"/>
      <c r="AL1159" s="6"/>
      <c r="AM1159" s="6"/>
      <c r="AN1159" s="6"/>
      <c r="AO1159" s="6"/>
      <c r="AP1159" s="6"/>
      <c r="AQ1159" s="6"/>
      <c r="AR1159" s="6"/>
      <c r="AS1159" s="6"/>
      <c r="AT1159" s="6"/>
      <c r="AU1159" s="6"/>
      <c r="AV1159" s="6"/>
      <c r="AW1159" s="6"/>
      <c r="AX1159" s="6"/>
    </row>
    <row r="1160" spans="1:50" ht="12" customHeight="1">
      <c r="A1160" s="6"/>
      <c r="B1160" s="6"/>
      <c r="C1160" s="6"/>
      <c r="D1160" s="6"/>
      <c r="E1160" s="6"/>
      <c r="F1160" s="6"/>
      <c r="G1160" s="6"/>
      <c r="H1160" s="6"/>
      <c r="I1160" s="6"/>
      <c r="J1160" s="6"/>
      <c r="K1160" s="6"/>
      <c r="L1160" s="6"/>
      <c r="M1160" s="61"/>
      <c r="N1160" s="6" t="str">
        <v/>
      </c>
      <c r="O1160" s="6"/>
      <c r="P1160" s="6"/>
      <c r="Q1160" s="6"/>
      <c r="R1160" s="6"/>
      <c r="S1160" s="6"/>
      <c r="T1160" s="6"/>
      <c r="U1160" s="6"/>
      <c r="V1160" s="6"/>
      <c r="W1160" s="6"/>
      <c r="X1160" s="6"/>
      <c r="Y1160" s="6"/>
      <c r="Z1160" s="6"/>
      <c r="AA1160" s="6"/>
      <c r="AB1160" s="6"/>
      <c r="AC1160" s="6"/>
      <c r="AD1160" s="6"/>
      <c r="AE1160" s="6"/>
      <c r="AF1160" s="6"/>
      <c r="AG1160" s="6"/>
      <c r="AH1160" s="6"/>
      <c r="AI1160" s="6"/>
      <c r="AJ1160" s="6"/>
      <c r="AK1160" s="6"/>
      <c r="AL1160" s="6"/>
      <c r="AM1160" s="6"/>
      <c r="AN1160" s="6"/>
      <c r="AO1160" s="6"/>
      <c r="AP1160" s="6"/>
      <c r="AQ1160" s="6"/>
      <c r="AR1160" s="6"/>
      <c r="AS1160" s="6"/>
      <c r="AT1160" s="6"/>
      <c r="AU1160" s="6"/>
      <c r="AV1160" s="6"/>
      <c r="AW1160" s="6"/>
      <c r="AX1160" s="6"/>
    </row>
    <row r="1161" spans="1:50" ht="12" customHeight="1">
      <c r="A1161" s="6"/>
      <c r="B1161" s="6"/>
      <c r="C1161" s="6"/>
      <c r="D1161" s="6"/>
      <c r="E1161" s="6"/>
      <c r="F1161" s="6"/>
      <c r="G1161" s="6"/>
      <c r="H1161" s="6"/>
      <c r="I1161" s="6"/>
      <c r="J1161" s="6"/>
      <c r="K1161" s="6"/>
      <c r="L1161" s="6"/>
      <c r="M1161" s="61"/>
      <c r="N1161" s="6" t="str">
        <v/>
      </c>
      <c r="O1161" s="6"/>
      <c r="P1161" s="6"/>
      <c r="Q1161" s="6"/>
      <c r="R1161" s="6"/>
      <c r="S1161" s="6"/>
      <c r="T1161" s="6"/>
      <c r="U1161" s="6"/>
      <c r="V1161" s="6"/>
      <c r="W1161" s="6"/>
      <c r="X1161" s="6"/>
      <c r="Y1161" s="6"/>
      <c r="Z1161" s="6"/>
      <c r="AA1161" s="6"/>
      <c r="AB1161" s="6"/>
      <c r="AC1161" s="6"/>
      <c r="AD1161" s="6"/>
      <c r="AE1161" s="6"/>
      <c r="AF1161" s="6"/>
      <c r="AG1161" s="6"/>
      <c r="AH1161" s="6"/>
      <c r="AI1161" s="6"/>
      <c r="AJ1161" s="6"/>
      <c r="AK1161" s="6"/>
      <c r="AL1161" s="6"/>
      <c r="AM1161" s="6"/>
      <c r="AN1161" s="6"/>
      <c r="AO1161" s="6"/>
      <c r="AP1161" s="6"/>
      <c r="AQ1161" s="6"/>
      <c r="AR1161" s="6"/>
      <c r="AS1161" s="6"/>
      <c r="AT1161" s="6"/>
      <c r="AU1161" s="6"/>
      <c r="AV1161" s="6"/>
      <c r="AW1161" s="6"/>
      <c r="AX1161" s="6"/>
    </row>
    <row r="1162" spans="1:50" ht="12" customHeight="1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  <c r="M1162" s="61"/>
      <c r="N1162" s="6" t="str">
        <v/>
      </c>
      <c r="O1162" s="6"/>
      <c r="P1162" s="6"/>
      <c r="Q1162" s="6"/>
      <c r="R1162" s="6"/>
      <c r="S1162" s="6"/>
      <c r="T1162" s="6"/>
      <c r="U1162" s="6"/>
      <c r="V1162" s="6"/>
      <c r="W1162" s="6"/>
      <c r="X1162" s="6"/>
      <c r="Y1162" s="6"/>
      <c r="Z1162" s="6"/>
      <c r="AA1162" s="6"/>
      <c r="AB1162" s="6"/>
      <c r="AC1162" s="6"/>
      <c r="AD1162" s="6"/>
      <c r="AE1162" s="6"/>
      <c r="AF1162" s="6"/>
      <c r="AG1162" s="6"/>
      <c r="AH1162" s="6"/>
      <c r="AI1162" s="6"/>
      <c r="AJ1162" s="6"/>
      <c r="AK1162" s="6"/>
      <c r="AL1162" s="6"/>
      <c r="AM1162" s="6"/>
      <c r="AN1162" s="6"/>
      <c r="AO1162" s="6"/>
      <c r="AP1162" s="6"/>
      <c r="AQ1162" s="6"/>
      <c r="AR1162" s="6"/>
      <c r="AS1162" s="6"/>
      <c r="AT1162" s="6"/>
      <c r="AU1162" s="6"/>
      <c r="AV1162" s="6"/>
      <c r="AW1162" s="6"/>
      <c r="AX1162" s="6"/>
    </row>
    <row r="1163" spans="1:50" ht="12" customHeight="1">
      <c r="A1163" s="6"/>
      <c r="B1163" s="6"/>
      <c r="C1163" s="6"/>
      <c r="D1163" s="6"/>
      <c r="E1163" s="6"/>
      <c r="F1163" s="6"/>
      <c r="G1163" s="6"/>
      <c r="H1163" s="6"/>
      <c r="I1163" s="6"/>
      <c r="J1163" s="6"/>
      <c r="K1163" s="6"/>
      <c r="L1163" s="6"/>
      <c r="M1163" s="61"/>
      <c r="N1163" s="6" t="str">
        <v/>
      </c>
      <c r="O1163" s="6"/>
      <c r="P1163" s="6"/>
      <c r="Q1163" s="6"/>
      <c r="R1163" s="6"/>
      <c r="S1163" s="6"/>
      <c r="T1163" s="6"/>
      <c r="U1163" s="6"/>
      <c r="V1163" s="6"/>
      <c r="W1163" s="6"/>
      <c r="X1163" s="6"/>
      <c r="Y1163" s="6"/>
      <c r="Z1163" s="6"/>
      <c r="AA1163" s="6"/>
      <c r="AB1163" s="6"/>
      <c r="AC1163" s="6"/>
      <c r="AD1163" s="6"/>
      <c r="AE1163" s="6"/>
      <c r="AF1163" s="6"/>
      <c r="AG1163" s="6"/>
      <c r="AH1163" s="6"/>
      <c r="AI1163" s="6"/>
      <c r="AJ1163" s="6"/>
      <c r="AK1163" s="6"/>
      <c r="AL1163" s="6"/>
      <c r="AM1163" s="6"/>
      <c r="AN1163" s="6"/>
      <c r="AO1163" s="6"/>
      <c r="AP1163" s="6"/>
      <c r="AQ1163" s="6"/>
      <c r="AR1163" s="6"/>
      <c r="AS1163" s="6"/>
      <c r="AT1163" s="6"/>
      <c r="AU1163" s="6"/>
      <c r="AV1163" s="6"/>
      <c r="AW1163" s="6"/>
      <c r="AX1163" s="6"/>
    </row>
    <row r="1164" spans="1:50" ht="12" customHeight="1">
      <c r="A1164" s="6"/>
      <c r="B1164" s="6"/>
      <c r="C1164" s="6"/>
      <c r="D1164" s="6"/>
      <c r="E1164" s="6"/>
      <c r="F1164" s="6"/>
      <c r="G1164" s="6"/>
      <c r="H1164" s="6"/>
      <c r="I1164" s="6"/>
      <c r="J1164" s="6"/>
      <c r="K1164" s="6"/>
      <c r="L1164" s="6"/>
      <c r="M1164" s="61"/>
      <c r="N1164" s="6" t="str">
        <v/>
      </c>
      <c r="O1164" s="6"/>
      <c r="P1164" s="6"/>
      <c r="Q1164" s="6"/>
      <c r="R1164" s="6"/>
      <c r="S1164" s="6"/>
      <c r="T1164" s="6"/>
      <c r="U1164" s="6"/>
      <c r="V1164" s="6"/>
      <c r="W1164" s="6"/>
      <c r="X1164" s="6"/>
      <c r="Y1164" s="6"/>
      <c r="Z1164" s="6"/>
      <c r="AA1164" s="6"/>
      <c r="AB1164" s="6"/>
      <c r="AC1164" s="6"/>
      <c r="AD1164" s="6"/>
      <c r="AE1164" s="6"/>
      <c r="AF1164" s="6"/>
      <c r="AG1164" s="6"/>
      <c r="AH1164" s="6"/>
      <c r="AI1164" s="6"/>
      <c r="AJ1164" s="6"/>
      <c r="AK1164" s="6"/>
      <c r="AL1164" s="6"/>
      <c r="AM1164" s="6"/>
      <c r="AN1164" s="6"/>
      <c r="AO1164" s="6"/>
      <c r="AP1164" s="6"/>
      <c r="AQ1164" s="6"/>
      <c r="AR1164" s="6"/>
      <c r="AS1164" s="6"/>
      <c r="AT1164" s="6"/>
      <c r="AU1164" s="6"/>
      <c r="AV1164" s="6"/>
      <c r="AW1164" s="6"/>
      <c r="AX1164" s="6"/>
    </row>
    <row r="1165" spans="1:50" ht="12" customHeight="1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  <c r="M1165" s="61"/>
      <c r="N1165" s="6" t="str">
        <v/>
      </c>
      <c r="O1165" s="6"/>
      <c r="P1165" s="6"/>
      <c r="Q1165" s="6"/>
      <c r="R1165" s="6"/>
      <c r="S1165" s="6"/>
      <c r="T1165" s="6"/>
      <c r="U1165" s="6"/>
      <c r="V1165" s="6"/>
      <c r="W1165" s="6"/>
      <c r="X1165" s="6"/>
      <c r="Y1165" s="6"/>
      <c r="Z1165" s="6"/>
      <c r="AA1165" s="6"/>
      <c r="AB1165" s="6"/>
      <c r="AC1165" s="6"/>
      <c r="AD1165" s="6"/>
      <c r="AE1165" s="6"/>
      <c r="AF1165" s="6"/>
      <c r="AG1165" s="6"/>
      <c r="AH1165" s="6"/>
      <c r="AI1165" s="6"/>
      <c r="AJ1165" s="6"/>
      <c r="AK1165" s="6"/>
      <c r="AL1165" s="6"/>
      <c r="AM1165" s="6"/>
      <c r="AN1165" s="6"/>
      <c r="AO1165" s="6"/>
      <c r="AP1165" s="6"/>
      <c r="AQ1165" s="6"/>
      <c r="AR1165" s="6"/>
      <c r="AS1165" s="6"/>
      <c r="AT1165" s="6"/>
      <c r="AU1165" s="6"/>
      <c r="AV1165" s="6"/>
      <c r="AW1165" s="6"/>
      <c r="AX1165" s="6"/>
    </row>
    <row r="1166" spans="1:50" ht="12" customHeight="1">
      <c r="A1166" s="6"/>
      <c r="B1166" s="6"/>
      <c r="C1166" s="6"/>
      <c r="D1166" s="6"/>
      <c r="E1166" s="6"/>
      <c r="F1166" s="6"/>
      <c r="G1166" s="6"/>
      <c r="H1166" s="6"/>
      <c r="I1166" s="6"/>
      <c r="J1166" s="6"/>
      <c r="K1166" s="6"/>
      <c r="L1166" s="6"/>
      <c r="M1166" s="61"/>
      <c r="N1166" s="6" t="str">
        <v/>
      </c>
      <c r="O1166" s="6"/>
      <c r="P1166" s="6"/>
      <c r="Q1166" s="6"/>
      <c r="R1166" s="6"/>
      <c r="S1166" s="6"/>
      <c r="T1166" s="6"/>
      <c r="U1166" s="6"/>
      <c r="V1166" s="6"/>
      <c r="W1166" s="6"/>
      <c r="X1166" s="6"/>
      <c r="Y1166" s="6"/>
      <c r="Z1166" s="6"/>
      <c r="AA1166" s="6"/>
      <c r="AB1166" s="6"/>
      <c r="AC1166" s="6"/>
      <c r="AD1166" s="6"/>
      <c r="AE1166" s="6"/>
      <c r="AF1166" s="6"/>
      <c r="AG1166" s="6"/>
      <c r="AH1166" s="6"/>
      <c r="AI1166" s="6"/>
      <c r="AJ1166" s="6"/>
      <c r="AK1166" s="6"/>
      <c r="AL1166" s="6"/>
      <c r="AM1166" s="6"/>
      <c r="AN1166" s="6"/>
      <c r="AO1166" s="6"/>
      <c r="AP1166" s="6"/>
      <c r="AQ1166" s="6"/>
      <c r="AR1166" s="6"/>
      <c r="AS1166" s="6"/>
      <c r="AT1166" s="6"/>
      <c r="AU1166" s="6"/>
      <c r="AV1166" s="6"/>
      <c r="AW1166" s="6"/>
      <c r="AX1166" s="6"/>
    </row>
    <row r="1167" spans="1:50" ht="12" customHeight="1">
      <c r="A1167" s="6"/>
      <c r="B1167" s="6"/>
      <c r="C1167" s="6"/>
      <c r="D1167" s="6"/>
      <c r="E1167" s="6"/>
      <c r="F1167" s="6"/>
      <c r="G1167" s="6"/>
      <c r="H1167" s="6"/>
      <c r="I1167" s="6"/>
      <c r="J1167" s="6"/>
      <c r="K1167" s="6"/>
      <c r="L1167" s="6"/>
      <c r="M1167" s="61"/>
      <c r="N1167" s="6" t="str">
        <v/>
      </c>
      <c r="O1167" s="6"/>
      <c r="P1167" s="6"/>
      <c r="Q1167" s="6"/>
      <c r="R1167" s="6"/>
      <c r="S1167" s="6"/>
      <c r="T1167" s="6"/>
      <c r="U1167" s="6"/>
      <c r="V1167" s="6"/>
      <c r="W1167" s="6"/>
      <c r="X1167" s="6"/>
      <c r="Y1167" s="6"/>
      <c r="Z1167" s="6"/>
      <c r="AA1167" s="6"/>
      <c r="AB1167" s="6"/>
      <c r="AC1167" s="6"/>
      <c r="AD1167" s="6"/>
      <c r="AE1167" s="6"/>
      <c r="AF1167" s="6"/>
      <c r="AG1167" s="6"/>
      <c r="AH1167" s="6"/>
      <c r="AI1167" s="6"/>
      <c r="AJ1167" s="6"/>
      <c r="AK1167" s="6"/>
      <c r="AL1167" s="6"/>
      <c r="AM1167" s="6"/>
      <c r="AN1167" s="6"/>
      <c r="AO1167" s="6"/>
      <c r="AP1167" s="6"/>
      <c r="AQ1167" s="6"/>
      <c r="AR1167" s="6"/>
      <c r="AS1167" s="6"/>
      <c r="AT1167" s="6"/>
      <c r="AU1167" s="6"/>
      <c r="AV1167" s="6"/>
      <c r="AW1167" s="6"/>
      <c r="AX1167" s="6"/>
    </row>
    <row r="1168" spans="1:50" ht="12" customHeight="1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  <c r="M1168" s="61"/>
      <c r="N1168" s="6" t="str">
        <v/>
      </c>
      <c r="O1168" s="6"/>
      <c r="P1168" s="6"/>
      <c r="Q1168" s="6"/>
      <c r="R1168" s="6"/>
      <c r="S1168" s="6"/>
      <c r="T1168" s="6"/>
      <c r="U1168" s="6"/>
      <c r="V1168" s="6"/>
      <c r="W1168" s="6"/>
      <c r="X1168" s="6"/>
      <c r="Y1168" s="6"/>
      <c r="Z1168" s="6"/>
      <c r="AA1168" s="6"/>
      <c r="AB1168" s="6"/>
      <c r="AC1168" s="6"/>
      <c r="AD1168" s="6"/>
      <c r="AE1168" s="6"/>
      <c r="AF1168" s="6"/>
      <c r="AG1168" s="6"/>
      <c r="AH1168" s="6"/>
      <c r="AI1168" s="6"/>
      <c r="AJ1168" s="6"/>
      <c r="AK1168" s="6"/>
      <c r="AL1168" s="6"/>
      <c r="AM1168" s="6"/>
      <c r="AN1168" s="6"/>
      <c r="AO1168" s="6"/>
      <c r="AP1168" s="6"/>
      <c r="AQ1168" s="6"/>
      <c r="AR1168" s="6"/>
      <c r="AS1168" s="6"/>
      <c r="AT1168" s="6"/>
      <c r="AU1168" s="6"/>
      <c r="AV1168" s="6"/>
      <c r="AW1168" s="6"/>
      <c r="AX1168" s="6"/>
    </row>
    <row r="1169" spans="1:50" ht="12" customHeight="1">
      <c r="A1169" s="6"/>
      <c r="B1169" s="6"/>
      <c r="C1169" s="6"/>
      <c r="D1169" s="6"/>
      <c r="E1169" s="6"/>
      <c r="F1169" s="6"/>
      <c r="G1169" s="6"/>
      <c r="H1169" s="6"/>
      <c r="I1169" s="6"/>
      <c r="J1169" s="6"/>
      <c r="K1169" s="6"/>
      <c r="L1169" s="6"/>
      <c r="M1169" s="61"/>
      <c r="N1169" s="6" t="str">
        <v/>
      </c>
      <c r="O1169" s="6"/>
      <c r="P1169" s="6"/>
      <c r="Q1169" s="6"/>
      <c r="R1169" s="6"/>
      <c r="S1169" s="6"/>
      <c r="T1169" s="6"/>
      <c r="U1169" s="6"/>
      <c r="V1169" s="6"/>
      <c r="W1169" s="6"/>
      <c r="X1169" s="6"/>
      <c r="Y1169" s="6"/>
      <c r="Z1169" s="6"/>
      <c r="AA1169" s="6"/>
      <c r="AB1169" s="6"/>
      <c r="AC1169" s="6"/>
      <c r="AD1169" s="6"/>
      <c r="AE1169" s="6"/>
      <c r="AF1169" s="6"/>
      <c r="AG1169" s="6"/>
      <c r="AH1169" s="6"/>
      <c r="AI1169" s="6"/>
      <c r="AJ1169" s="6"/>
      <c r="AK1169" s="6"/>
      <c r="AL1169" s="6"/>
      <c r="AM1169" s="6"/>
      <c r="AN1169" s="6"/>
      <c r="AO1169" s="6"/>
      <c r="AP1169" s="6"/>
      <c r="AQ1169" s="6"/>
      <c r="AR1169" s="6"/>
      <c r="AS1169" s="6"/>
      <c r="AT1169" s="6"/>
      <c r="AU1169" s="6"/>
      <c r="AV1169" s="6"/>
      <c r="AW1169" s="6"/>
      <c r="AX1169" s="6"/>
    </row>
    <row r="1170" spans="1:50" ht="12" customHeight="1">
      <c r="A1170" s="6"/>
      <c r="B1170" s="6"/>
      <c r="C1170" s="6"/>
      <c r="D1170" s="6"/>
      <c r="E1170" s="6"/>
      <c r="F1170" s="6"/>
      <c r="G1170" s="6"/>
      <c r="H1170" s="6"/>
      <c r="I1170" s="6"/>
      <c r="J1170" s="6"/>
      <c r="K1170" s="6"/>
      <c r="L1170" s="6"/>
      <c r="M1170" s="61"/>
      <c r="N1170" s="6" t="str">
        <v/>
      </c>
      <c r="O1170" s="6"/>
      <c r="P1170" s="6"/>
      <c r="Q1170" s="6"/>
      <c r="R1170" s="6"/>
      <c r="S1170" s="6"/>
      <c r="T1170" s="6"/>
      <c r="U1170" s="6"/>
      <c r="V1170" s="6"/>
      <c r="W1170" s="6"/>
      <c r="X1170" s="6"/>
      <c r="Y1170" s="6"/>
      <c r="Z1170" s="6"/>
      <c r="AA1170" s="6"/>
      <c r="AB1170" s="6"/>
      <c r="AC1170" s="6"/>
      <c r="AD1170" s="6"/>
      <c r="AE1170" s="6"/>
      <c r="AF1170" s="6"/>
      <c r="AG1170" s="6"/>
      <c r="AH1170" s="6"/>
      <c r="AI1170" s="6"/>
      <c r="AJ1170" s="6"/>
      <c r="AK1170" s="6"/>
      <c r="AL1170" s="6"/>
      <c r="AM1170" s="6"/>
      <c r="AN1170" s="6"/>
      <c r="AO1170" s="6"/>
      <c r="AP1170" s="6"/>
      <c r="AQ1170" s="6"/>
      <c r="AR1170" s="6"/>
      <c r="AS1170" s="6"/>
      <c r="AT1170" s="6"/>
      <c r="AU1170" s="6"/>
      <c r="AV1170" s="6"/>
      <c r="AW1170" s="6"/>
      <c r="AX1170" s="6"/>
    </row>
    <row r="1171" spans="1:50" ht="12" customHeight="1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  <c r="M1171" s="61"/>
      <c r="N1171" s="6" t="str">
        <v/>
      </c>
      <c r="O1171" s="6"/>
      <c r="P1171" s="6"/>
      <c r="Q1171" s="6"/>
      <c r="R1171" s="6"/>
      <c r="S1171" s="6"/>
      <c r="T1171" s="6"/>
      <c r="U1171" s="6"/>
      <c r="V1171" s="6"/>
      <c r="W1171" s="6"/>
      <c r="X1171" s="6"/>
      <c r="Y1171" s="6"/>
      <c r="Z1171" s="6"/>
      <c r="AA1171" s="6"/>
      <c r="AB1171" s="6"/>
      <c r="AC1171" s="6"/>
      <c r="AD1171" s="6"/>
      <c r="AE1171" s="6"/>
      <c r="AF1171" s="6"/>
      <c r="AG1171" s="6"/>
      <c r="AH1171" s="6"/>
      <c r="AI1171" s="6"/>
      <c r="AJ1171" s="6"/>
      <c r="AK1171" s="6"/>
      <c r="AL1171" s="6"/>
      <c r="AM1171" s="6"/>
      <c r="AN1171" s="6"/>
      <c r="AO1171" s="6"/>
      <c r="AP1171" s="6"/>
      <c r="AQ1171" s="6"/>
      <c r="AR1171" s="6"/>
      <c r="AS1171" s="6"/>
      <c r="AT1171" s="6"/>
      <c r="AU1171" s="6"/>
      <c r="AV1171" s="6"/>
      <c r="AW1171" s="6"/>
      <c r="AX1171" s="6"/>
    </row>
    <row r="1172" spans="1:50" ht="12" customHeight="1">
      <c r="A1172" s="6"/>
      <c r="B1172" s="6"/>
      <c r="C1172" s="6"/>
      <c r="D1172" s="6"/>
      <c r="E1172" s="6"/>
      <c r="F1172" s="6"/>
      <c r="G1172" s="6"/>
      <c r="H1172" s="6"/>
      <c r="I1172" s="6"/>
      <c r="J1172" s="6"/>
      <c r="K1172" s="6"/>
      <c r="L1172" s="6"/>
      <c r="M1172" s="61"/>
      <c r="N1172" s="6" t="str">
        <v/>
      </c>
      <c r="O1172" s="6"/>
      <c r="P1172" s="6"/>
      <c r="Q1172" s="6"/>
      <c r="R1172" s="6"/>
      <c r="S1172" s="6"/>
      <c r="T1172" s="6"/>
      <c r="U1172" s="6"/>
      <c r="V1172" s="6"/>
      <c r="W1172" s="6"/>
      <c r="X1172" s="6"/>
      <c r="Y1172" s="6"/>
      <c r="Z1172" s="6"/>
      <c r="AA1172" s="6"/>
      <c r="AB1172" s="6"/>
      <c r="AC1172" s="6"/>
      <c r="AD1172" s="6"/>
      <c r="AE1172" s="6"/>
      <c r="AF1172" s="6"/>
      <c r="AG1172" s="6"/>
      <c r="AH1172" s="6"/>
      <c r="AI1172" s="6"/>
      <c r="AJ1172" s="6"/>
      <c r="AK1172" s="6"/>
      <c r="AL1172" s="6"/>
      <c r="AM1172" s="6"/>
      <c r="AN1172" s="6"/>
      <c r="AO1172" s="6"/>
      <c r="AP1172" s="6"/>
      <c r="AQ1172" s="6"/>
      <c r="AR1172" s="6"/>
      <c r="AS1172" s="6"/>
      <c r="AT1172" s="6"/>
      <c r="AU1172" s="6"/>
      <c r="AV1172" s="6"/>
      <c r="AW1172" s="6"/>
      <c r="AX1172" s="6"/>
    </row>
    <row r="1173" spans="1:50" ht="12" customHeight="1">
      <c r="A1173" s="6"/>
      <c r="B1173" s="6"/>
      <c r="C1173" s="6"/>
      <c r="D1173" s="6"/>
      <c r="E1173" s="6"/>
      <c r="F1173" s="6"/>
      <c r="G1173" s="6"/>
      <c r="H1173" s="6"/>
      <c r="I1173" s="6"/>
      <c r="J1173" s="6"/>
      <c r="K1173" s="6"/>
      <c r="L1173" s="6"/>
      <c r="M1173" s="61"/>
      <c r="N1173" s="6" t="str">
        <v/>
      </c>
      <c r="O1173" s="6"/>
      <c r="P1173" s="6"/>
      <c r="Q1173" s="6"/>
      <c r="R1173" s="6"/>
      <c r="S1173" s="6"/>
      <c r="T1173" s="6"/>
      <c r="U1173" s="6"/>
      <c r="V1173" s="6"/>
      <c r="W1173" s="6"/>
      <c r="X1173" s="6"/>
      <c r="Y1173" s="6"/>
      <c r="Z1173" s="6"/>
      <c r="AA1173" s="6"/>
      <c r="AB1173" s="6"/>
      <c r="AC1173" s="6"/>
      <c r="AD1173" s="6"/>
      <c r="AE1173" s="6"/>
      <c r="AF1173" s="6"/>
      <c r="AG1173" s="6"/>
      <c r="AH1173" s="6"/>
      <c r="AI1173" s="6"/>
      <c r="AJ1173" s="6"/>
      <c r="AK1173" s="6"/>
      <c r="AL1173" s="6"/>
      <c r="AM1173" s="6"/>
      <c r="AN1173" s="6"/>
      <c r="AO1173" s="6"/>
      <c r="AP1173" s="6"/>
      <c r="AQ1173" s="6"/>
      <c r="AR1173" s="6"/>
      <c r="AS1173" s="6"/>
      <c r="AT1173" s="6"/>
      <c r="AU1173" s="6"/>
      <c r="AV1173" s="6"/>
      <c r="AW1173" s="6"/>
      <c r="AX1173" s="6"/>
    </row>
    <row r="1174" spans="1:50" ht="12" customHeight="1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  <c r="M1174" s="61"/>
      <c r="N1174" s="6" t="str">
        <v/>
      </c>
      <c r="O1174" s="6"/>
      <c r="P1174" s="6"/>
      <c r="Q1174" s="6"/>
      <c r="R1174" s="6"/>
      <c r="S1174" s="6"/>
      <c r="T1174" s="6"/>
      <c r="U1174" s="6"/>
      <c r="V1174" s="6"/>
      <c r="W1174" s="6"/>
      <c r="X1174" s="6"/>
      <c r="Y1174" s="6"/>
      <c r="Z1174" s="6"/>
      <c r="AA1174" s="6"/>
      <c r="AB1174" s="6"/>
      <c r="AC1174" s="6"/>
      <c r="AD1174" s="6"/>
      <c r="AE1174" s="6"/>
      <c r="AF1174" s="6"/>
      <c r="AG1174" s="6"/>
      <c r="AH1174" s="6"/>
      <c r="AI1174" s="6"/>
      <c r="AJ1174" s="6"/>
      <c r="AK1174" s="6"/>
      <c r="AL1174" s="6"/>
      <c r="AM1174" s="6"/>
      <c r="AN1174" s="6"/>
      <c r="AO1174" s="6"/>
      <c r="AP1174" s="6"/>
      <c r="AQ1174" s="6"/>
      <c r="AR1174" s="6"/>
      <c r="AS1174" s="6"/>
      <c r="AT1174" s="6"/>
      <c r="AU1174" s="6"/>
      <c r="AV1174" s="6"/>
      <c r="AW1174" s="6"/>
      <c r="AX1174" s="6"/>
    </row>
    <row r="1175" spans="1:50" ht="12" customHeight="1">
      <c r="A1175" s="6"/>
      <c r="B1175" s="6"/>
      <c r="C1175" s="6"/>
      <c r="D1175" s="6"/>
      <c r="E1175" s="6"/>
      <c r="F1175" s="6"/>
      <c r="G1175" s="6"/>
      <c r="H1175" s="6"/>
      <c r="I1175" s="6"/>
      <c r="J1175" s="6"/>
      <c r="K1175" s="6"/>
      <c r="L1175" s="6"/>
      <c r="M1175" s="61"/>
      <c r="N1175" s="6" t="str">
        <v/>
      </c>
      <c r="O1175" s="6"/>
      <c r="P1175" s="6"/>
      <c r="Q1175" s="6"/>
      <c r="R1175" s="6"/>
      <c r="S1175" s="6"/>
      <c r="T1175" s="6"/>
      <c r="U1175" s="6"/>
      <c r="V1175" s="6"/>
      <c r="W1175" s="6"/>
      <c r="X1175" s="6"/>
      <c r="Y1175" s="6"/>
      <c r="Z1175" s="6"/>
      <c r="AA1175" s="6"/>
      <c r="AB1175" s="6"/>
      <c r="AC1175" s="6"/>
      <c r="AD1175" s="6"/>
      <c r="AE1175" s="6"/>
      <c r="AF1175" s="6"/>
      <c r="AG1175" s="6"/>
      <c r="AH1175" s="6"/>
      <c r="AI1175" s="6"/>
      <c r="AJ1175" s="6"/>
      <c r="AK1175" s="6"/>
      <c r="AL1175" s="6"/>
      <c r="AM1175" s="6"/>
      <c r="AN1175" s="6"/>
      <c r="AO1175" s="6"/>
      <c r="AP1175" s="6"/>
      <c r="AQ1175" s="6"/>
      <c r="AR1175" s="6"/>
      <c r="AS1175" s="6"/>
      <c r="AT1175" s="6"/>
      <c r="AU1175" s="6"/>
      <c r="AV1175" s="6"/>
      <c r="AW1175" s="6"/>
      <c r="AX1175" s="6"/>
    </row>
    <row r="1176" spans="1:50" ht="12" customHeight="1">
      <c r="A1176" s="6"/>
      <c r="B1176" s="6"/>
      <c r="C1176" s="6"/>
      <c r="D1176" s="6"/>
      <c r="E1176" s="6"/>
      <c r="F1176" s="6"/>
      <c r="G1176" s="6"/>
      <c r="H1176" s="6"/>
      <c r="I1176" s="6"/>
      <c r="J1176" s="6"/>
      <c r="K1176" s="6"/>
      <c r="L1176" s="6"/>
      <c r="M1176" s="61"/>
      <c r="N1176" s="6" t="str">
        <v/>
      </c>
      <c r="O1176" s="6"/>
      <c r="P1176" s="6"/>
      <c r="Q1176" s="6"/>
      <c r="R1176" s="6"/>
      <c r="S1176" s="6"/>
      <c r="T1176" s="6"/>
      <c r="U1176" s="6"/>
      <c r="V1176" s="6"/>
      <c r="W1176" s="6"/>
      <c r="X1176" s="6"/>
      <c r="Y1176" s="6"/>
      <c r="Z1176" s="6"/>
      <c r="AA1176" s="6"/>
      <c r="AB1176" s="6"/>
      <c r="AC1176" s="6"/>
      <c r="AD1176" s="6"/>
      <c r="AE1176" s="6"/>
      <c r="AF1176" s="6"/>
      <c r="AG1176" s="6"/>
      <c r="AH1176" s="6"/>
      <c r="AI1176" s="6"/>
      <c r="AJ1176" s="6"/>
      <c r="AK1176" s="6"/>
      <c r="AL1176" s="6"/>
      <c r="AM1176" s="6"/>
      <c r="AN1176" s="6"/>
      <c r="AO1176" s="6"/>
      <c r="AP1176" s="6"/>
      <c r="AQ1176" s="6"/>
      <c r="AR1176" s="6"/>
      <c r="AS1176" s="6"/>
      <c r="AT1176" s="6"/>
      <c r="AU1176" s="6"/>
      <c r="AV1176" s="6"/>
      <c r="AW1176" s="6"/>
      <c r="AX1176" s="6"/>
    </row>
    <row r="1177" spans="1:50" ht="12" customHeight="1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  <c r="M1177" s="61"/>
      <c r="N1177" s="6" t="str">
        <v/>
      </c>
      <c r="O1177" s="6"/>
      <c r="P1177" s="6"/>
      <c r="Q1177" s="6"/>
      <c r="R1177" s="6"/>
      <c r="S1177" s="6"/>
      <c r="T1177" s="6"/>
      <c r="U1177" s="6"/>
      <c r="V1177" s="6"/>
      <c r="W1177" s="6"/>
      <c r="X1177" s="6"/>
      <c r="Y1177" s="6"/>
      <c r="Z1177" s="6"/>
      <c r="AA1177" s="6"/>
      <c r="AB1177" s="6"/>
      <c r="AC1177" s="6"/>
      <c r="AD1177" s="6"/>
      <c r="AE1177" s="6"/>
      <c r="AF1177" s="6"/>
      <c r="AG1177" s="6"/>
      <c r="AH1177" s="6"/>
      <c r="AI1177" s="6"/>
      <c r="AJ1177" s="6"/>
      <c r="AK1177" s="6"/>
      <c r="AL1177" s="6"/>
      <c r="AM1177" s="6"/>
      <c r="AN1177" s="6"/>
      <c r="AO1177" s="6"/>
      <c r="AP1177" s="6"/>
      <c r="AQ1177" s="6"/>
      <c r="AR1177" s="6"/>
      <c r="AS1177" s="6"/>
      <c r="AT1177" s="6"/>
      <c r="AU1177" s="6"/>
      <c r="AV1177" s="6"/>
      <c r="AW1177" s="6"/>
      <c r="AX1177" s="6"/>
    </row>
    <row r="1178" spans="1:50" ht="12" customHeight="1">
      <c r="A1178" s="6"/>
      <c r="B1178" s="6"/>
      <c r="C1178" s="6"/>
      <c r="D1178" s="6"/>
      <c r="E1178" s="6"/>
      <c r="F1178" s="6"/>
      <c r="G1178" s="6"/>
      <c r="H1178" s="6"/>
      <c r="I1178" s="6"/>
      <c r="J1178" s="6"/>
      <c r="K1178" s="6"/>
      <c r="L1178" s="6"/>
      <c r="M1178" s="61"/>
      <c r="N1178" s="6" t="str">
        <v/>
      </c>
      <c r="O1178" s="6"/>
      <c r="P1178" s="6"/>
      <c r="Q1178" s="6"/>
      <c r="R1178" s="6"/>
      <c r="S1178" s="6"/>
      <c r="T1178" s="6"/>
      <c r="U1178" s="6"/>
      <c r="V1178" s="6"/>
      <c r="W1178" s="6"/>
      <c r="X1178" s="6"/>
      <c r="Y1178" s="6"/>
      <c r="Z1178" s="6"/>
      <c r="AA1178" s="6"/>
      <c r="AB1178" s="6"/>
      <c r="AC1178" s="6"/>
      <c r="AD1178" s="6"/>
      <c r="AE1178" s="6"/>
      <c r="AF1178" s="6"/>
      <c r="AG1178" s="6"/>
      <c r="AH1178" s="6"/>
      <c r="AI1178" s="6"/>
      <c r="AJ1178" s="6"/>
      <c r="AK1178" s="6"/>
      <c r="AL1178" s="6"/>
      <c r="AM1178" s="6"/>
      <c r="AN1178" s="6"/>
      <c r="AO1178" s="6"/>
      <c r="AP1178" s="6"/>
      <c r="AQ1178" s="6"/>
      <c r="AR1178" s="6"/>
      <c r="AS1178" s="6"/>
      <c r="AT1178" s="6"/>
      <c r="AU1178" s="6"/>
      <c r="AV1178" s="6"/>
      <c r="AW1178" s="6"/>
      <c r="AX1178" s="6"/>
    </row>
    <row r="1179" spans="1:50" ht="12" customHeight="1">
      <c r="A1179" s="6"/>
      <c r="B1179" s="6"/>
      <c r="C1179" s="6"/>
      <c r="D1179" s="6"/>
      <c r="E1179" s="6"/>
      <c r="F1179" s="6"/>
      <c r="G1179" s="6"/>
      <c r="H1179" s="6"/>
      <c r="I1179" s="6"/>
      <c r="J1179" s="6"/>
      <c r="K1179" s="6"/>
      <c r="L1179" s="6"/>
      <c r="M1179" s="61"/>
      <c r="N1179" s="6" t="str">
        <v/>
      </c>
      <c r="O1179" s="6"/>
      <c r="P1179" s="6"/>
      <c r="Q1179" s="6"/>
      <c r="R1179" s="6"/>
      <c r="S1179" s="6"/>
      <c r="T1179" s="6"/>
      <c r="U1179" s="6"/>
      <c r="V1179" s="6"/>
      <c r="W1179" s="6"/>
      <c r="X1179" s="6"/>
      <c r="Y1179" s="6"/>
      <c r="Z1179" s="6"/>
      <c r="AA1179" s="6"/>
      <c r="AB1179" s="6"/>
      <c r="AC1179" s="6"/>
      <c r="AD1179" s="6"/>
      <c r="AE1179" s="6"/>
      <c r="AF1179" s="6"/>
      <c r="AG1179" s="6"/>
      <c r="AH1179" s="6"/>
      <c r="AI1179" s="6"/>
      <c r="AJ1179" s="6"/>
      <c r="AK1179" s="6"/>
      <c r="AL1179" s="6"/>
      <c r="AM1179" s="6"/>
      <c r="AN1179" s="6"/>
      <c r="AO1179" s="6"/>
      <c r="AP1179" s="6"/>
      <c r="AQ1179" s="6"/>
      <c r="AR1179" s="6"/>
      <c r="AS1179" s="6"/>
      <c r="AT1179" s="6"/>
      <c r="AU1179" s="6"/>
      <c r="AV1179" s="6"/>
      <c r="AW1179" s="6"/>
      <c r="AX1179" s="6"/>
    </row>
    <row r="1180" spans="1:50" ht="12" customHeight="1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  <c r="M1180" s="61"/>
      <c r="N1180" s="6" t="str">
        <v/>
      </c>
      <c r="O1180" s="6"/>
      <c r="P1180" s="6"/>
      <c r="Q1180" s="6"/>
      <c r="R1180" s="6"/>
      <c r="S1180" s="6"/>
      <c r="T1180" s="6"/>
      <c r="U1180" s="6"/>
      <c r="V1180" s="6"/>
      <c r="W1180" s="6"/>
      <c r="X1180" s="6"/>
      <c r="Y1180" s="6"/>
      <c r="Z1180" s="6"/>
      <c r="AA1180" s="6"/>
      <c r="AB1180" s="6"/>
      <c r="AC1180" s="6"/>
      <c r="AD1180" s="6"/>
      <c r="AE1180" s="6"/>
      <c r="AF1180" s="6"/>
      <c r="AG1180" s="6"/>
      <c r="AH1180" s="6"/>
      <c r="AI1180" s="6"/>
      <c r="AJ1180" s="6"/>
      <c r="AK1180" s="6"/>
      <c r="AL1180" s="6"/>
      <c r="AM1180" s="6"/>
      <c r="AN1180" s="6"/>
      <c r="AO1180" s="6"/>
      <c r="AP1180" s="6"/>
      <c r="AQ1180" s="6"/>
      <c r="AR1180" s="6"/>
      <c r="AS1180" s="6"/>
      <c r="AT1180" s="6"/>
      <c r="AU1180" s="6"/>
      <c r="AV1180" s="6"/>
      <c r="AW1180" s="6"/>
      <c r="AX1180" s="6"/>
    </row>
    <row r="1181" spans="1:50" ht="12" customHeight="1">
      <c r="A1181" s="6"/>
      <c r="B1181" s="6"/>
      <c r="C1181" s="6"/>
      <c r="D1181" s="6"/>
      <c r="E1181" s="6"/>
      <c r="F1181" s="6"/>
      <c r="G1181" s="6"/>
      <c r="H1181" s="6"/>
      <c r="I1181" s="6"/>
      <c r="J1181" s="6"/>
      <c r="K1181" s="6"/>
      <c r="L1181" s="6"/>
      <c r="M1181" s="61"/>
      <c r="N1181" s="6" t="str">
        <v/>
      </c>
      <c r="O1181" s="6"/>
      <c r="P1181" s="6"/>
      <c r="Q1181" s="6"/>
      <c r="R1181" s="6"/>
      <c r="S1181" s="6"/>
      <c r="T1181" s="6"/>
      <c r="U1181" s="6"/>
      <c r="V1181" s="6"/>
      <c r="W1181" s="6"/>
      <c r="X1181" s="6"/>
      <c r="Y1181" s="6"/>
      <c r="Z1181" s="6"/>
      <c r="AA1181" s="6"/>
      <c r="AB1181" s="6"/>
      <c r="AC1181" s="6"/>
      <c r="AD1181" s="6"/>
      <c r="AE1181" s="6"/>
      <c r="AF1181" s="6"/>
      <c r="AG1181" s="6"/>
      <c r="AH1181" s="6"/>
      <c r="AI1181" s="6"/>
      <c r="AJ1181" s="6"/>
      <c r="AK1181" s="6"/>
      <c r="AL1181" s="6"/>
      <c r="AM1181" s="6"/>
      <c r="AN1181" s="6"/>
      <c r="AO1181" s="6"/>
      <c r="AP1181" s="6"/>
      <c r="AQ1181" s="6"/>
      <c r="AR1181" s="6"/>
      <c r="AS1181" s="6"/>
      <c r="AT1181" s="6"/>
      <c r="AU1181" s="6"/>
      <c r="AV1181" s="6"/>
      <c r="AW1181" s="6"/>
      <c r="AX1181" s="6"/>
    </row>
    <row r="1182" spans="1:50" ht="12" customHeight="1">
      <c r="A1182" s="6"/>
      <c r="B1182" s="6"/>
      <c r="C1182" s="6"/>
      <c r="D1182" s="6"/>
      <c r="E1182" s="6"/>
      <c r="F1182" s="6"/>
      <c r="G1182" s="6"/>
      <c r="H1182" s="6"/>
      <c r="I1182" s="6"/>
      <c r="J1182" s="6"/>
      <c r="K1182" s="6"/>
      <c r="L1182" s="6"/>
      <c r="M1182" s="61"/>
      <c r="N1182" s="6" t="str">
        <v/>
      </c>
      <c r="O1182" s="6"/>
      <c r="P1182" s="6"/>
      <c r="Q1182" s="6"/>
      <c r="R1182" s="6"/>
      <c r="S1182" s="6"/>
      <c r="T1182" s="6"/>
      <c r="U1182" s="6"/>
      <c r="V1182" s="6"/>
      <c r="W1182" s="6"/>
      <c r="X1182" s="6"/>
      <c r="Y1182" s="6"/>
      <c r="Z1182" s="6"/>
      <c r="AA1182" s="6"/>
      <c r="AB1182" s="6"/>
      <c r="AC1182" s="6"/>
      <c r="AD1182" s="6"/>
      <c r="AE1182" s="6"/>
      <c r="AF1182" s="6"/>
      <c r="AG1182" s="6"/>
      <c r="AH1182" s="6"/>
      <c r="AI1182" s="6"/>
      <c r="AJ1182" s="6"/>
      <c r="AK1182" s="6"/>
      <c r="AL1182" s="6"/>
      <c r="AM1182" s="6"/>
      <c r="AN1182" s="6"/>
      <c r="AO1182" s="6"/>
      <c r="AP1182" s="6"/>
      <c r="AQ1182" s="6"/>
      <c r="AR1182" s="6"/>
      <c r="AS1182" s="6"/>
      <c r="AT1182" s="6"/>
      <c r="AU1182" s="6"/>
      <c r="AV1182" s="6"/>
      <c r="AW1182" s="6"/>
      <c r="AX1182" s="6"/>
    </row>
    <row r="1183" spans="1:50" ht="12" customHeight="1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  <c r="M1183" s="61"/>
      <c r="N1183" s="6" t="str">
        <v/>
      </c>
      <c r="O1183" s="6"/>
      <c r="P1183" s="6"/>
      <c r="Q1183" s="6"/>
      <c r="R1183" s="6"/>
      <c r="S1183" s="6"/>
      <c r="T1183" s="6"/>
      <c r="U1183" s="6"/>
      <c r="V1183" s="6"/>
      <c r="W1183" s="6"/>
      <c r="X1183" s="6"/>
      <c r="Y1183" s="6"/>
      <c r="Z1183" s="6"/>
      <c r="AA1183" s="6"/>
      <c r="AB1183" s="6"/>
      <c r="AC1183" s="6"/>
      <c r="AD1183" s="6"/>
      <c r="AE1183" s="6"/>
      <c r="AF1183" s="6"/>
      <c r="AG1183" s="6"/>
      <c r="AH1183" s="6"/>
      <c r="AI1183" s="6"/>
      <c r="AJ1183" s="6"/>
      <c r="AK1183" s="6"/>
      <c r="AL1183" s="6"/>
      <c r="AM1183" s="6"/>
      <c r="AN1183" s="6"/>
      <c r="AO1183" s="6"/>
      <c r="AP1183" s="6"/>
      <c r="AQ1183" s="6"/>
      <c r="AR1183" s="6"/>
      <c r="AS1183" s="6"/>
      <c r="AT1183" s="6"/>
      <c r="AU1183" s="6"/>
      <c r="AV1183" s="6"/>
      <c r="AW1183" s="6"/>
      <c r="AX1183" s="6"/>
    </row>
    <row r="1184" spans="1:50" ht="12" customHeight="1">
      <c r="A1184" s="6"/>
      <c r="B1184" s="6"/>
      <c r="C1184" s="6"/>
      <c r="D1184" s="6"/>
      <c r="E1184" s="6"/>
      <c r="F1184" s="6"/>
      <c r="G1184" s="6"/>
      <c r="H1184" s="6"/>
      <c r="I1184" s="6"/>
      <c r="J1184" s="6"/>
      <c r="K1184" s="6"/>
      <c r="L1184" s="6"/>
      <c r="M1184" s="61"/>
      <c r="N1184" s="6" t="str">
        <v/>
      </c>
      <c r="O1184" s="6"/>
      <c r="P1184" s="6"/>
      <c r="Q1184" s="6"/>
      <c r="R1184" s="6"/>
      <c r="S1184" s="6"/>
      <c r="T1184" s="6"/>
      <c r="U1184" s="6"/>
      <c r="V1184" s="6"/>
      <c r="W1184" s="6"/>
      <c r="X1184" s="6"/>
      <c r="Y1184" s="6"/>
      <c r="Z1184" s="6"/>
      <c r="AA1184" s="6"/>
      <c r="AB1184" s="6"/>
      <c r="AC1184" s="6"/>
      <c r="AD1184" s="6"/>
      <c r="AE1184" s="6"/>
      <c r="AF1184" s="6"/>
      <c r="AG1184" s="6"/>
      <c r="AH1184" s="6"/>
      <c r="AI1184" s="6"/>
      <c r="AJ1184" s="6"/>
      <c r="AK1184" s="6"/>
      <c r="AL1184" s="6"/>
      <c r="AM1184" s="6"/>
      <c r="AN1184" s="6"/>
      <c r="AO1184" s="6"/>
      <c r="AP1184" s="6"/>
      <c r="AQ1184" s="6"/>
      <c r="AR1184" s="6"/>
      <c r="AS1184" s="6"/>
      <c r="AT1184" s="6"/>
      <c r="AU1184" s="6"/>
      <c r="AV1184" s="6"/>
      <c r="AW1184" s="6"/>
      <c r="AX1184" s="6"/>
    </row>
    <row r="1185" spans="1:50" ht="12" customHeight="1">
      <c r="A1185" s="6"/>
      <c r="B1185" s="6"/>
      <c r="C1185" s="6"/>
      <c r="D1185" s="6"/>
      <c r="E1185" s="6"/>
      <c r="F1185" s="6"/>
      <c r="G1185" s="6"/>
      <c r="H1185" s="6"/>
      <c r="I1185" s="6"/>
      <c r="J1185" s="6"/>
      <c r="K1185" s="6"/>
      <c r="L1185" s="6"/>
      <c r="M1185" s="61"/>
      <c r="N1185" s="6" t="str">
        <v/>
      </c>
      <c r="O1185" s="6"/>
      <c r="P1185" s="6"/>
      <c r="Q1185" s="6"/>
      <c r="R1185" s="6"/>
      <c r="S1185" s="6"/>
      <c r="T1185" s="6"/>
      <c r="U1185" s="6"/>
      <c r="V1185" s="6"/>
      <c r="W1185" s="6"/>
      <c r="X1185" s="6"/>
      <c r="Y1185" s="6"/>
      <c r="Z1185" s="6"/>
      <c r="AA1185" s="6"/>
      <c r="AB1185" s="6"/>
      <c r="AC1185" s="6"/>
      <c r="AD1185" s="6"/>
      <c r="AE1185" s="6"/>
      <c r="AF1185" s="6"/>
      <c r="AG1185" s="6"/>
      <c r="AH1185" s="6"/>
      <c r="AI1185" s="6"/>
      <c r="AJ1185" s="6"/>
      <c r="AK1185" s="6"/>
      <c r="AL1185" s="6"/>
      <c r="AM1185" s="6"/>
      <c r="AN1185" s="6"/>
      <c r="AO1185" s="6"/>
      <c r="AP1185" s="6"/>
      <c r="AQ1185" s="6"/>
      <c r="AR1185" s="6"/>
      <c r="AS1185" s="6"/>
      <c r="AT1185" s="6"/>
      <c r="AU1185" s="6"/>
      <c r="AV1185" s="6"/>
      <c r="AW1185" s="6"/>
      <c r="AX1185" s="6"/>
    </row>
    <row r="1186" spans="1:50" ht="12" customHeight="1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  <c r="M1186" s="61"/>
      <c r="N1186" s="6" t="str">
        <v/>
      </c>
      <c r="O1186" s="6"/>
      <c r="P1186" s="6"/>
      <c r="Q1186" s="6"/>
      <c r="R1186" s="6"/>
      <c r="S1186" s="6"/>
      <c r="T1186" s="6"/>
      <c r="U1186" s="6"/>
      <c r="V1186" s="6"/>
      <c r="W1186" s="6"/>
      <c r="X1186" s="6"/>
      <c r="Y1186" s="6"/>
      <c r="Z1186" s="6"/>
      <c r="AA1186" s="6"/>
      <c r="AB1186" s="6"/>
      <c r="AC1186" s="6"/>
      <c r="AD1186" s="6"/>
      <c r="AE1186" s="6"/>
      <c r="AF1186" s="6"/>
      <c r="AG1186" s="6"/>
      <c r="AH1186" s="6"/>
      <c r="AI1186" s="6"/>
      <c r="AJ1186" s="6"/>
      <c r="AK1186" s="6"/>
      <c r="AL1186" s="6"/>
      <c r="AM1186" s="6"/>
      <c r="AN1186" s="6"/>
      <c r="AO1186" s="6"/>
      <c r="AP1186" s="6"/>
      <c r="AQ1186" s="6"/>
      <c r="AR1186" s="6"/>
      <c r="AS1186" s="6"/>
      <c r="AT1186" s="6"/>
      <c r="AU1186" s="6"/>
      <c r="AV1186" s="6"/>
      <c r="AW1186" s="6"/>
      <c r="AX1186" s="6"/>
    </row>
    <row r="1187" spans="1:50" ht="12" customHeight="1">
      <c r="A1187" s="6"/>
      <c r="B1187" s="6"/>
      <c r="C1187" s="6"/>
      <c r="D1187" s="6"/>
      <c r="E1187" s="6"/>
      <c r="F1187" s="6"/>
      <c r="G1187" s="6"/>
      <c r="H1187" s="6"/>
      <c r="I1187" s="6"/>
      <c r="J1187" s="6"/>
      <c r="K1187" s="6"/>
      <c r="L1187" s="6"/>
      <c r="M1187" s="61"/>
      <c r="N1187" s="6" t="str">
        <v/>
      </c>
      <c r="O1187" s="6"/>
      <c r="P1187" s="6"/>
      <c r="Q1187" s="6"/>
      <c r="R1187" s="6"/>
      <c r="S1187" s="6"/>
      <c r="T1187" s="6"/>
      <c r="U1187" s="6"/>
      <c r="V1187" s="6"/>
      <c r="W1187" s="6"/>
      <c r="X1187" s="6"/>
      <c r="Y1187" s="6"/>
      <c r="Z1187" s="6"/>
      <c r="AA1187" s="6"/>
      <c r="AB1187" s="6"/>
      <c r="AC1187" s="6"/>
      <c r="AD1187" s="6"/>
      <c r="AE1187" s="6"/>
      <c r="AF1187" s="6"/>
      <c r="AG1187" s="6"/>
      <c r="AH1187" s="6"/>
      <c r="AI1187" s="6"/>
      <c r="AJ1187" s="6"/>
      <c r="AK1187" s="6"/>
      <c r="AL1187" s="6"/>
      <c r="AM1187" s="6"/>
      <c r="AN1187" s="6"/>
      <c r="AO1187" s="6"/>
      <c r="AP1187" s="6"/>
      <c r="AQ1187" s="6"/>
      <c r="AR1187" s="6"/>
      <c r="AS1187" s="6"/>
      <c r="AT1187" s="6"/>
      <c r="AU1187" s="6"/>
      <c r="AV1187" s="6"/>
      <c r="AW1187" s="6"/>
      <c r="AX1187" s="6"/>
    </row>
    <row r="1188" spans="1:50" ht="12" customHeight="1">
      <c r="A1188" s="6"/>
      <c r="B1188" s="6"/>
      <c r="C1188" s="6"/>
      <c r="D1188" s="6"/>
      <c r="E1188" s="6"/>
      <c r="F1188" s="6"/>
      <c r="G1188" s="6"/>
      <c r="H1188" s="6"/>
      <c r="I1188" s="6"/>
      <c r="J1188" s="6"/>
      <c r="K1188" s="6"/>
      <c r="L1188" s="6"/>
      <c r="M1188" s="61"/>
      <c r="N1188" s="6" t="str">
        <v/>
      </c>
      <c r="O1188" s="6"/>
      <c r="P1188" s="6"/>
      <c r="Q1188" s="6"/>
      <c r="R1188" s="6"/>
      <c r="S1188" s="6"/>
      <c r="T1188" s="6"/>
      <c r="U1188" s="6"/>
      <c r="V1188" s="6"/>
      <c r="W1188" s="6"/>
      <c r="X1188" s="6"/>
      <c r="Y1188" s="6"/>
      <c r="Z1188" s="6"/>
      <c r="AA1188" s="6"/>
      <c r="AB1188" s="6"/>
      <c r="AC1188" s="6"/>
      <c r="AD1188" s="6"/>
      <c r="AE1188" s="6"/>
      <c r="AF1188" s="6"/>
      <c r="AG1188" s="6"/>
      <c r="AH1188" s="6"/>
      <c r="AI1188" s="6"/>
      <c r="AJ1188" s="6"/>
      <c r="AK1188" s="6"/>
      <c r="AL1188" s="6"/>
      <c r="AM1188" s="6"/>
      <c r="AN1188" s="6"/>
      <c r="AO1188" s="6"/>
      <c r="AP1188" s="6"/>
      <c r="AQ1188" s="6"/>
      <c r="AR1188" s="6"/>
      <c r="AS1188" s="6"/>
      <c r="AT1188" s="6"/>
      <c r="AU1188" s="6"/>
      <c r="AV1188" s="6"/>
      <c r="AW1188" s="6"/>
      <c r="AX1188" s="6"/>
    </row>
    <row r="1189" spans="1:50" ht="12" customHeight="1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  <c r="M1189" s="61"/>
      <c r="N1189" s="6" t="str">
        <v/>
      </c>
      <c r="O1189" s="6"/>
      <c r="P1189" s="6"/>
      <c r="Q1189" s="6"/>
      <c r="R1189" s="6"/>
      <c r="S1189" s="6"/>
      <c r="T1189" s="6"/>
      <c r="U1189" s="6"/>
      <c r="V1189" s="6"/>
      <c r="W1189" s="6"/>
      <c r="X1189" s="6"/>
      <c r="Y1189" s="6"/>
      <c r="Z1189" s="6"/>
      <c r="AA1189" s="6"/>
      <c r="AB1189" s="6"/>
      <c r="AC1189" s="6"/>
      <c r="AD1189" s="6"/>
      <c r="AE1189" s="6"/>
      <c r="AF1189" s="6"/>
      <c r="AG1189" s="6"/>
      <c r="AH1189" s="6"/>
      <c r="AI1189" s="6"/>
      <c r="AJ1189" s="6"/>
      <c r="AK1189" s="6"/>
      <c r="AL1189" s="6"/>
      <c r="AM1189" s="6"/>
      <c r="AN1189" s="6"/>
      <c r="AO1189" s="6"/>
      <c r="AP1189" s="6"/>
      <c r="AQ1189" s="6"/>
      <c r="AR1189" s="6"/>
      <c r="AS1189" s="6"/>
      <c r="AT1189" s="6"/>
      <c r="AU1189" s="6"/>
      <c r="AV1189" s="6"/>
      <c r="AW1189" s="6"/>
      <c r="AX1189" s="6"/>
    </row>
    <row r="1190" spans="1:50" ht="12" customHeight="1">
      <c r="A1190" s="6"/>
      <c r="B1190" s="6"/>
      <c r="C1190" s="6"/>
      <c r="D1190" s="6"/>
      <c r="E1190" s="6"/>
      <c r="F1190" s="6"/>
      <c r="G1190" s="6"/>
      <c r="H1190" s="6"/>
      <c r="I1190" s="6"/>
      <c r="J1190" s="6"/>
      <c r="K1190" s="6"/>
      <c r="L1190" s="6"/>
      <c r="M1190" s="61"/>
      <c r="N1190" s="6" t="str">
        <v/>
      </c>
      <c r="O1190" s="6"/>
      <c r="P1190" s="6"/>
      <c r="Q1190" s="6"/>
      <c r="R1190" s="6"/>
      <c r="S1190" s="6"/>
      <c r="T1190" s="6"/>
      <c r="U1190" s="6"/>
      <c r="V1190" s="6"/>
      <c r="W1190" s="6"/>
      <c r="X1190" s="6"/>
      <c r="Y1190" s="6"/>
      <c r="Z1190" s="6"/>
      <c r="AA1190" s="6"/>
      <c r="AB1190" s="6"/>
      <c r="AC1190" s="6"/>
      <c r="AD1190" s="6"/>
      <c r="AE1190" s="6"/>
      <c r="AF1190" s="6"/>
      <c r="AG1190" s="6"/>
      <c r="AH1190" s="6"/>
      <c r="AI1190" s="6"/>
      <c r="AJ1190" s="6"/>
      <c r="AK1190" s="6"/>
      <c r="AL1190" s="6"/>
      <c r="AM1190" s="6"/>
      <c r="AN1190" s="6"/>
      <c r="AO1190" s="6"/>
      <c r="AP1190" s="6"/>
      <c r="AQ1190" s="6"/>
      <c r="AR1190" s="6"/>
      <c r="AS1190" s="6"/>
      <c r="AT1190" s="6"/>
      <c r="AU1190" s="6"/>
      <c r="AV1190" s="6"/>
      <c r="AW1190" s="6"/>
      <c r="AX1190" s="6"/>
    </row>
    <row r="1191" spans="1:50" ht="12" customHeight="1">
      <c r="A1191" s="6"/>
      <c r="B1191" s="6"/>
      <c r="C1191" s="6"/>
      <c r="D1191" s="6"/>
      <c r="E1191" s="6"/>
      <c r="F1191" s="6"/>
      <c r="G1191" s="6"/>
      <c r="H1191" s="6"/>
      <c r="I1191" s="6"/>
      <c r="J1191" s="6"/>
      <c r="K1191" s="6"/>
      <c r="L1191" s="6"/>
      <c r="M1191" s="61"/>
      <c r="N1191" s="6" t="str">
        <v/>
      </c>
      <c r="O1191" s="6"/>
      <c r="P1191" s="6"/>
      <c r="Q1191" s="6"/>
      <c r="R1191" s="6"/>
      <c r="S1191" s="6"/>
      <c r="T1191" s="6"/>
      <c r="U1191" s="6"/>
      <c r="V1191" s="6"/>
      <c r="W1191" s="6"/>
      <c r="X1191" s="6"/>
      <c r="Y1191" s="6"/>
      <c r="Z1191" s="6"/>
      <c r="AA1191" s="6"/>
      <c r="AB1191" s="6"/>
      <c r="AC1191" s="6"/>
      <c r="AD1191" s="6"/>
      <c r="AE1191" s="6"/>
      <c r="AF1191" s="6"/>
      <c r="AG1191" s="6"/>
      <c r="AH1191" s="6"/>
      <c r="AI1191" s="6"/>
      <c r="AJ1191" s="6"/>
      <c r="AK1191" s="6"/>
      <c r="AL1191" s="6"/>
      <c r="AM1191" s="6"/>
      <c r="AN1191" s="6"/>
      <c r="AO1191" s="6"/>
      <c r="AP1191" s="6"/>
      <c r="AQ1191" s="6"/>
      <c r="AR1191" s="6"/>
      <c r="AS1191" s="6"/>
      <c r="AT1191" s="6"/>
      <c r="AU1191" s="6"/>
      <c r="AV1191" s="6"/>
      <c r="AW1191" s="6"/>
      <c r="AX1191" s="6"/>
    </row>
    <row r="1192" spans="1:50" ht="12" customHeight="1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  <c r="M1192" s="61"/>
      <c r="N1192" s="6" t="str">
        <v/>
      </c>
      <c r="O1192" s="6"/>
      <c r="P1192" s="6"/>
      <c r="Q1192" s="6"/>
      <c r="R1192" s="6"/>
      <c r="S1192" s="6"/>
      <c r="T1192" s="6"/>
      <c r="U1192" s="6"/>
      <c r="V1192" s="6"/>
      <c r="W1192" s="6"/>
      <c r="X1192" s="6"/>
      <c r="Y1192" s="6"/>
      <c r="Z1192" s="6"/>
      <c r="AA1192" s="6"/>
      <c r="AB1192" s="6"/>
      <c r="AC1192" s="6"/>
      <c r="AD1192" s="6"/>
      <c r="AE1192" s="6"/>
      <c r="AF1192" s="6"/>
      <c r="AG1192" s="6"/>
      <c r="AH1192" s="6"/>
      <c r="AI1192" s="6"/>
      <c r="AJ1192" s="6"/>
      <c r="AK1192" s="6"/>
      <c r="AL1192" s="6"/>
      <c r="AM1192" s="6"/>
      <c r="AN1192" s="6"/>
      <c r="AO1192" s="6"/>
      <c r="AP1192" s="6"/>
      <c r="AQ1192" s="6"/>
      <c r="AR1192" s="6"/>
      <c r="AS1192" s="6"/>
      <c r="AT1192" s="6"/>
      <c r="AU1192" s="6"/>
      <c r="AV1192" s="6"/>
      <c r="AW1192" s="6"/>
      <c r="AX1192" s="6"/>
    </row>
    <row r="1193" spans="1:50" ht="12" customHeight="1">
      <c r="A1193" s="6"/>
      <c r="B1193" s="6"/>
      <c r="C1193" s="6"/>
      <c r="D1193" s="6"/>
      <c r="E1193" s="6"/>
      <c r="F1193" s="6"/>
      <c r="G1193" s="6"/>
      <c r="H1193" s="6"/>
      <c r="I1193" s="6"/>
      <c r="J1193" s="6"/>
      <c r="K1193" s="6"/>
      <c r="L1193" s="6"/>
      <c r="M1193" s="61"/>
      <c r="N1193" s="6" t="str">
        <v/>
      </c>
      <c r="O1193" s="6"/>
      <c r="P1193" s="6"/>
      <c r="Q1193" s="6"/>
      <c r="R1193" s="6"/>
      <c r="S1193" s="6"/>
      <c r="T1193" s="6"/>
      <c r="U1193" s="6"/>
      <c r="V1193" s="6"/>
      <c r="W1193" s="6"/>
      <c r="X1193" s="6"/>
      <c r="Y1193" s="6"/>
      <c r="Z1193" s="6"/>
      <c r="AA1193" s="6"/>
      <c r="AB1193" s="6"/>
      <c r="AC1193" s="6"/>
      <c r="AD1193" s="6"/>
      <c r="AE1193" s="6"/>
      <c r="AF1193" s="6"/>
      <c r="AG1193" s="6"/>
      <c r="AH1193" s="6"/>
      <c r="AI1193" s="6"/>
      <c r="AJ1193" s="6"/>
      <c r="AK1193" s="6"/>
      <c r="AL1193" s="6"/>
      <c r="AM1193" s="6"/>
      <c r="AN1193" s="6"/>
      <c r="AO1193" s="6"/>
      <c r="AP1193" s="6"/>
      <c r="AQ1193" s="6"/>
      <c r="AR1193" s="6"/>
      <c r="AS1193" s="6"/>
      <c r="AT1193" s="6"/>
      <c r="AU1193" s="6"/>
      <c r="AV1193" s="6"/>
      <c r="AW1193" s="6"/>
      <c r="AX1193" s="6"/>
    </row>
    <row r="1194" spans="1:50" ht="12" customHeight="1">
      <c r="A1194" s="6"/>
      <c r="B1194" s="6"/>
      <c r="C1194" s="6"/>
      <c r="D1194" s="6"/>
      <c r="E1194" s="6"/>
      <c r="F1194" s="6"/>
      <c r="G1194" s="6"/>
      <c r="H1194" s="6"/>
      <c r="I1194" s="6"/>
      <c r="J1194" s="6"/>
      <c r="K1194" s="6"/>
      <c r="L1194" s="6"/>
      <c r="M1194" s="61"/>
      <c r="N1194" s="6" t="str">
        <v/>
      </c>
      <c r="O1194" s="6"/>
      <c r="P1194" s="6"/>
      <c r="Q1194" s="6"/>
      <c r="R1194" s="6"/>
      <c r="S1194" s="6"/>
      <c r="T1194" s="6"/>
      <c r="U1194" s="6"/>
      <c r="V1194" s="6"/>
      <c r="W1194" s="6"/>
      <c r="X1194" s="6"/>
      <c r="Y1194" s="6"/>
      <c r="Z1194" s="6"/>
      <c r="AA1194" s="6"/>
      <c r="AB1194" s="6"/>
      <c r="AC1194" s="6"/>
      <c r="AD1194" s="6"/>
      <c r="AE1194" s="6"/>
      <c r="AF1194" s="6"/>
      <c r="AG1194" s="6"/>
      <c r="AH1194" s="6"/>
      <c r="AI1194" s="6"/>
      <c r="AJ1194" s="6"/>
      <c r="AK1194" s="6"/>
      <c r="AL1194" s="6"/>
      <c r="AM1194" s="6"/>
      <c r="AN1194" s="6"/>
      <c r="AO1194" s="6"/>
      <c r="AP1194" s="6"/>
      <c r="AQ1194" s="6"/>
      <c r="AR1194" s="6"/>
      <c r="AS1194" s="6"/>
      <c r="AT1194" s="6"/>
      <c r="AU1194" s="6"/>
      <c r="AV1194" s="6"/>
      <c r="AW1194" s="6"/>
      <c r="AX1194" s="6"/>
    </row>
    <row r="1195" spans="1:50" ht="12" customHeight="1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  <c r="M1195" s="61"/>
      <c r="N1195" s="6" t="str">
        <v/>
      </c>
      <c r="O1195" s="6"/>
      <c r="P1195" s="6"/>
      <c r="Q1195" s="6"/>
      <c r="R1195" s="6"/>
      <c r="S1195" s="6"/>
      <c r="T1195" s="6"/>
      <c r="U1195" s="6"/>
      <c r="V1195" s="6"/>
      <c r="W1195" s="6"/>
      <c r="X1195" s="6"/>
      <c r="Y1195" s="6"/>
      <c r="Z1195" s="6"/>
      <c r="AA1195" s="6"/>
      <c r="AB1195" s="6"/>
      <c r="AC1195" s="6"/>
      <c r="AD1195" s="6"/>
      <c r="AE1195" s="6"/>
      <c r="AF1195" s="6"/>
      <c r="AG1195" s="6"/>
      <c r="AH1195" s="6"/>
      <c r="AI1195" s="6"/>
      <c r="AJ1195" s="6"/>
      <c r="AK1195" s="6"/>
      <c r="AL1195" s="6"/>
      <c r="AM1195" s="6"/>
      <c r="AN1195" s="6"/>
      <c r="AO1195" s="6"/>
      <c r="AP1195" s="6"/>
      <c r="AQ1195" s="6"/>
      <c r="AR1195" s="6"/>
      <c r="AS1195" s="6"/>
      <c r="AT1195" s="6"/>
      <c r="AU1195" s="6"/>
      <c r="AV1195" s="6"/>
      <c r="AW1195" s="6"/>
      <c r="AX1195" s="6"/>
    </row>
    <row r="1196" spans="1:50" ht="12" customHeight="1">
      <c r="A1196" s="6"/>
      <c r="B1196" s="6"/>
      <c r="C1196" s="6"/>
      <c r="D1196" s="6"/>
      <c r="E1196" s="6"/>
      <c r="F1196" s="6"/>
      <c r="G1196" s="6"/>
      <c r="H1196" s="6"/>
      <c r="I1196" s="6"/>
      <c r="J1196" s="6"/>
      <c r="K1196" s="6"/>
      <c r="L1196" s="6"/>
      <c r="M1196" s="61"/>
      <c r="N1196" s="6" t="str">
        <v/>
      </c>
      <c r="O1196" s="6"/>
      <c r="P1196" s="6"/>
      <c r="Q1196" s="6"/>
      <c r="R1196" s="6"/>
      <c r="S1196" s="6"/>
      <c r="T1196" s="6"/>
      <c r="U1196" s="6"/>
      <c r="V1196" s="6"/>
      <c r="W1196" s="6"/>
      <c r="X1196" s="6"/>
      <c r="Y1196" s="6"/>
      <c r="Z1196" s="6"/>
      <c r="AA1196" s="6"/>
      <c r="AB1196" s="6"/>
      <c r="AC1196" s="6"/>
      <c r="AD1196" s="6"/>
      <c r="AE1196" s="6"/>
      <c r="AF1196" s="6"/>
      <c r="AG1196" s="6"/>
      <c r="AH1196" s="6"/>
      <c r="AI1196" s="6"/>
      <c r="AJ1196" s="6"/>
      <c r="AK1196" s="6"/>
      <c r="AL1196" s="6"/>
      <c r="AM1196" s="6"/>
      <c r="AN1196" s="6"/>
      <c r="AO1196" s="6"/>
      <c r="AP1196" s="6"/>
      <c r="AQ1196" s="6"/>
      <c r="AR1196" s="6"/>
      <c r="AS1196" s="6"/>
      <c r="AT1196" s="6"/>
      <c r="AU1196" s="6"/>
      <c r="AV1196" s="6"/>
      <c r="AW1196" s="6"/>
      <c r="AX1196" s="6"/>
    </row>
    <row r="1197" spans="1:50" ht="12" customHeight="1">
      <c r="A1197" s="6"/>
      <c r="B1197" s="6"/>
      <c r="C1197" s="6"/>
      <c r="D1197" s="6"/>
      <c r="E1197" s="6"/>
      <c r="F1197" s="6"/>
      <c r="G1197" s="6"/>
      <c r="H1197" s="6"/>
      <c r="I1197" s="6"/>
      <c r="J1197" s="6"/>
      <c r="K1197" s="6"/>
      <c r="L1197" s="6"/>
      <c r="M1197" s="61"/>
      <c r="N1197" s="6" t="str">
        <v/>
      </c>
      <c r="O1197" s="6"/>
      <c r="P1197" s="6"/>
      <c r="Q1197" s="6"/>
      <c r="R1197" s="6"/>
      <c r="S1197" s="6"/>
      <c r="T1197" s="6"/>
      <c r="U1197" s="6"/>
      <c r="V1197" s="6"/>
      <c r="W1197" s="6"/>
      <c r="X1197" s="6"/>
      <c r="Y1197" s="6"/>
      <c r="Z1197" s="6"/>
      <c r="AA1197" s="6"/>
      <c r="AB1197" s="6"/>
      <c r="AC1197" s="6"/>
      <c r="AD1197" s="6"/>
      <c r="AE1197" s="6"/>
      <c r="AF1197" s="6"/>
      <c r="AG1197" s="6"/>
      <c r="AH1197" s="6"/>
      <c r="AI1197" s="6"/>
      <c r="AJ1197" s="6"/>
      <c r="AK1197" s="6"/>
      <c r="AL1197" s="6"/>
      <c r="AM1197" s="6"/>
      <c r="AN1197" s="6"/>
      <c r="AO1197" s="6"/>
      <c r="AP1197" s="6"/>
      <c r="AQ1197" s="6"/>
      <c r="AR1197" s="6"/>
      <c r="AS1197" s="6"/>
      <c r="AT1197" s="6"/>
      <c r="AU1197" s="6"/>
      <c r="AV1197" s="6"/>
      <c r="AW1197" s="6"/>
      <c r="AX1197" s="6"/>
    </row>
    <row r="1198" spans="1:50" ht="12" customHeight="1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  <c r="M1198" s="61"/>
      <c r="N1198" s="6" t="str">
        <v/>
      </c>
      <c r="O1198" s="6"/>
      <c r="P1198" s="6"/>
      <c r="Q1198" s="6"/>
      <c r="R1198" s="6"/>
      <c r="S1198" s="6"/>
      <c r="T1198" s="6"/>
      <c r="U1198" s="6"/>
      <c r="V1198" s="6"/>
      <c r="W1198" s="6"/>
      <c r="X1198" s="6"/>
      <c r="Y1198" s="6"/>
      <c r="Z1198" s="6"/>
      <c r="AA1198" s="6"/>
      <c r="AB1198" s="6"/>
      <c r="AC1198" s="6"/>
      <c r="AD1198" s="6"/>
      <c r="AE1198" s="6"/>
      <c r="AF1198" s="6"/>
      <c r="AG1198" s="6"/>
      <c r="AH1198" s="6"/>
      <c r="AI1198" s="6"/>
      <c r="AJ1198" s="6"/>
      <c r="AK1198" s="6"/>
      <c r="AL1198" s="6"/>
      <c r="AM1198" s="6"/>
      <c r="AN1198" s="6"/>
      <c r="AO1198" s="6"/>
      <c r="AP1198" s="6"/>
      <c r="AQ1198" s="6"/>
      <c r="AR1198" s="6"/>
      <c r="AS1198" s="6"/>
      <c r="AT1198" s="6"/>
      <c r="AU1198" s="6"/>
      <c r="AV1198" s="6"/>
      <c r="AW1198" s="6"/>
      <c r="AX1198" s="6"/>
    </row>
    <row r="1199" spans="1:50" ht="12" customHeight="1">
      <c r="A1199" s="6"/>
      <c r="B1199" s="6"/>
      <c r="C1199" s="6"/>
      <c r="D1199" s="6"/>
      <c r="E1199" s="6"/>
      <c r="F1199" s="6"/>
      <c r="G1199" s="6"/>
      <c r="H1199" s="6"/>
      <c r="I1199" s="6"/>
      <c r="J1199" s="6"/>
      <c r="K1199" s="6"/>
      <c r="L1199" s="6"/>
      <c r="M1199" s="61"/>
      <c r="N1199" s="6" t="str">
        <v/>
      </c>
      <c r="O1199" s="6"/>
      <c r="P1199" s="6"/>
      <c r="Q1199" s="6"/>
      <c r="R1199" s="6"/>
      <c r="S1199" s="6"/>
      <c r="T1199" s="6"/>
      <c r="U1199" s="6"/>
      <c r="V1199" s="6"/>
      <c r="W1199" s="6"/>
      <c r="X1199" s="6"/>
      <c r="Y1199" s="6"/>
      <c r="Z1199" s="6"/>
      <c r="AA1199" s="6"/>
      <c r="AB1199" s="6"/>
      <c r="AC1199" s="6"/>
      <c r="AD1199" s="6"/>
      <c r="AE1199" s="6"/>
      <c r="AF1199" s="6"/>
      <c r="AG1199" s="6"/>
      <c r="AH1199" s="6"/>
      <c r="AI1199" s="6"/>
      <c r="AJ1199" s="6"/>
      <c r="AK1199" s="6"/>
      <c r="AL1199" s="6"/>
      <c r="AM1199" s="6"/>
      <c r="AN1199" s="6"/>
      <c r="AO1199" s="6"/>
      <c r="AP1199" s="6"/>
      <c r="AQ1199" s="6"/>
      <c r="AR1199" s="6"/>
      <c r="AS1199" s="6"/>
      <c r="AT1199" s="6"/>
      <c r="AU1199" s="6"/>
      <c r="AV1199" s="6"/>
      <c r="AW1199" s="6"/>
      <c r="AX1199" s="6"/>
    </row>
    <row r="1200" spans="1:50" ht="12" customHeight="1">
      <c r="A1200" s="6"/>
      <c r="B1200" s="6"/>
      <c r="C1200" s="6"/>
      <c r="D1200" s="6"/>
      <c r="E1200" s="6"/>
      <c r="F1200" s="6"/>
      <c r="G1200" s="6"/>
      <c r="H1200" s="6"/>
      <c r="I1200" s="6"/>
      <c r="J1200" s="6"/>
      <c r="K1200" s="6"/>
      <c r="L1200" s="6"/>
      <c r="M1200" s="61"/>
      <c r="N1200" s="6" t="str">
        <v/>
      </c>
      <c r="O1200" s="6"/>
      <c r="P1200" s="6"/>
      <c r="Q1200" s="6"/>
      <c r="R1200" s="6"/>
      <c r="S1200" s="6"/>
      <c r="T1200" s="6"/>
      <c r="U1200" s="6"/>
      <c r="V1200" s="6"/>
      <c r="W1200" s="6"/>
      <c r="X1200" s="6"/>
      <c r="Y1200" s="6"/>
      <c r="Z1200" s="6"/>
      <c r="AA1200" s="6"/>
      <c r="AB1200" s="6"/>
      <c r="AC1200" s="6"/>
      <c r="AD1200" s="6"/>
      <c r="AE1200" s="6"/>
      <c r="AF1200" s="6"/>
      <c r="AG1200" s="6"/>
      <c r="AH1200" s="6"/>
      <c r="AI1200" s="6"/>
      <c r="AJ1200" s="6"/>
      <c r="AK1200" s="6"/>
      <c r="AL1200" s="6"/>
      <c r="AM1200" s="6"/>
      <c r="AN1200" s="6"/>
      <c r="AO1200" s="6"/>
      <c r="AP1200" s="6"/>
      <c r="AQ1200" s="6"/>
      <c r="AR1200" s="6"/>
      <c r="AS1200" s="6"/>
      <c r="AT1200" s="6"/>
      <c r="AU1200" s="6"/>
      <c r="AV1200" s="6"/>
      <c r="AW1200" s="6"/>
      <c r="AX1200" s="6"/>
    </row>
    <row r="1201" spans="1:50" ht="12" customHeight="1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  <c r="M1201" s="61"/>
      <c r="N1201" s="6" t="str">
        <v/>
      </c>
      <c r="O1201" s="6"/>
      <c r="P1201" s="6"/>
      <c r="Q1201" s="6"/>
      <c r="R1201" s="6"/>
      <c r="S1201" s="6"/>
      <c r="T1201" s="6"/>
      <c r="U1201" s="6"/>
      <c r="V1201" s="6"/>
      <c r="W1201" s="6"/>
      <c r="X1201" s="6"/>
      <c r="Y1201" s="6"/>
      <c r="Z1201" s="6"/>
      <c r="AA1201" s="6"/>
      <c r="AB1201" s="6"/>
      <c r="AC1201" s="6"/>
      <c r="AD1201" s="6"/>
      <c r="AE1201" s="6"/>
      <c r="AF1201" s="6"/>
      <c r="AG1201" s="6"/>
      <c r="AH1201" s="6"/>
      <c r="AI1201" s="6"/>
      <c r="AJ1201" s="6"/>
      <c r="AK1201" s="6"/>
      <c r="AL1201" s="6"/>
      <c r="AM1201" s="6"/>
      <c r="AN1201" s="6"/>
      <c r="AO1201" s="6"/>
      <c r="AP1201" s="6"/>
      <c r="AQ1201" s="6"/>
      <c r="AR1201" s="6"/>
      <c r="AS1201" s="6"/>
      <c r="AT1201" s="6"/>
      <c r="AU1201" s="6"/>
      <c r="AV1201" s="6"/>
      <c r="AW1201" s="6"/>
      <c r="AX1201" s="6"/>
    </row>
    <row r="1202" spans="1:50" ht="12" customHeight="1">
      <c r="A1202" s="6"/>
      <c r="B1202" s="6"/>
      <c r="C1202" s="6"/>
      <c r="D1202" s="6"/>
      <c r="E1202" s="6"/>
      <c r="F1202" s="6"/>
      <c r="G1202" s="6"/>
      <c r="H1202" s="6"/>
      <c r="I1202" s="6"/>
      <c r="J1202" s="6"/>
      <c r="K1202" s="6"/>
      <c r="L1202" s="6"/>
      <c r="M1202" s="61"/>
      <c r="N1202" s="6" t="str">
        <v/>
      </c>
      <c r="O1202" s="6"/>
      <c r="P1202" s="6"/>
      <c r="Q1202" s="6"/>
      <c r="R1202" s="6"/>
      <c r="S1202" s="6"/>
      <c r="T1202" s="6"/>
      <c r="U1202" s="6"/>
      <c r="V1202" s="6"/>
      <c r="W1202" s="6"/>
      <c r="X1202" s="6"/>
      <c r="Y1202" s="6"/>
      <c r="Z1202" s="6"/>
      <c r="AA1202" s="6"/>
      <c r="AB1202" s="6"/>
      <c r="AC1202" s="6"/>
      <c r="AD1202" s="6"/>
      <c r="AE1202" s="6"/>
      <c r="AF1202" s="6"/>
      <c r="AG1202" s="6"/>
      <c r="AH1202" s="6"/>
      <c r="AI1202" s="6"/>
      <c r="AJ1202" s="6"/>
      <c r="AK1202" s="6"/>
      <c r="AL1202" s="6"/>
      <c r="AM1202" s="6"/>
      <c r="AN1202" s="6"/>
      <c r="AO1202" s="6"/>
      <c r="AP1202" s="6"/>
      <c r="AQ1202" s="6"/>
      <c r="AR1202" s="6"/>
      <c r="AS1202" s="6"/>
      <c r="AT1202" s="6"/>
      <c r="AU1202" s="6"/>
      <c r="AV1202" s="6"/>
      <c r="AW1202" s="6"/>
      <c r="AX1202" s="6"/>
    </row>
    <row r="1203" spans="1:50" ht="12" customHeight="1">
      <c r="A1203" s="6"/>
      <c r="B1203" s="6"/>
      <c r="C1203" s="6"/>
      <c r="D1203" s="6"/>
      <c r="E1203" s="6"/>
      <c r="F1203" s="6"/>
      <c r="G1203" s="6"/>
      <c r="H1203" s="6"/>
      <c r="I1203" s="6"/>
      <c r="J1203" s="6"/>
      <c r="K1203" s="6"/>
      <c r="L1203" s="6"/>
      <c r="M1203" s="61"/>
      <c r="N1203" s="6" t="str">
        <v/>
      </c>
      <c r="O1203" s="6"/>
      <c r="P1203" s="6"/>
      <c r="Q1203" s="6"/>
      <c r="R1203" s="6"/>
      <c r="S1203" s="6"/>
      <c r="T1203" s="6"/>
      <c r="U1203" s="6"/>
      <c r="V1203" s="6"/>
      <c r="W1203" s="6"/>
      <c r="X1203" s="6"/>
      <c r="Y1203" s="6"/>
      <c r="Z1203" s="6"/>
      <c r="AA1203" s="6"/>
      <c r="AB1203" s="6"/>
      <c r="AC1203" s="6"/>
      <c r="AD1203" s="6"/>
      <c r="AE1203" s="6"/>
      <c r="AF1203" s="6"/>
      <c r="AG1203" s="6"/>
      <c r="AH1203" s="6"/>
      <c r="AI1203" s="6"/>
      <c r="AJ1203" s="6"/>
      <c r="AK1203" s="6"/>
      <c r="AL1203" s="6"/>
      <c r="AM1203" s="6"/>
      <c r="AN1203" s="6"/>
      <c r="AO1203" s="6"/>
      <c r="AP1203" s="6"/>
      <c r="AQ1203" s="6"/>
      <c r="AR1203" s="6"/>
      <c r="AS1203" s="6"/>
      <c r="AT1203" s="6"/>
      <c r="AU1203" s="6"/>
      <c r="AV1203" s="6"/>
      <c r="AW1203" s="6"/>
      <c r="AX1203" s="6"/>
    </row>
    <row r="1204" spans="1:50" ht="12" customHeight="1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6"/>
      <c r="M1204" s="61"/>
      <c r="N1204" s="6" t="str">
        <v/>
      </c>
      <c r="O1204" s="6"/>
      <c r="P1204" s="6"/>
      <c r="Q1204" s="6"/>
      <c r="R1204" s="6"/>
      <c r="S1204" s="6"/>
      <c r="T1204" s="6"/>
      <c r="U1204" s="6"/>
      <c r="V1204" s="6"/>
      <c r="W1204" s="6"/>
      <c r="X1204" s="6"/>
      <c r="Y1204" s="6"/>
      <c r="Z1204" s="6"/>
      <c r="AA1204" s="6"/>
      <c r="AB1204" s="6"/>
      <c r="AC1204" s="6"/>
      <c r="AD1204" s="6"/>
      <c r="AE1204" s="6"/>
      <c r="AF1204" s="6"/>
      <c r="AG1204" s="6"/>
      <c r="AH1204" s="6"/>
      <c r="AI1204" s="6"/>
      <c r="AJ1204" s="6"/>
      <c r="AK1204" s="6"/>
      <c r="AL1204" s="6"/>
      <c r="AM1204" s="6"/>
      <c r="AN1204" s="6"/>
      <c r="AO1204" s="6"/>
      <c r="AP1204" s="6"/>
      <c r="AQ1204" s="6"/>
      <c r="AR1204" s="6"/>
      <c r="AS1204" s="6"/>
      <c r="AT1204" s="6"/>
      <c r="AU1204" s="6"/>
      <c r="AV1204" s="6"/>
      <c r="AW1204" s="6"/>
      <c r="AX1204" s="6"/>
    </row>
    <row r="1205" spans="1:50" ht="12" customHeight="1">
      <c r="A1205" s="6"/>
      <c r="B1205" s="6"/>
      <c r="C1205" s="6"/>
      <c r="D1205" s="6"/>
      <c r="E1205" s="6"/>
      <c r="F1205" s="6"/>
      <c r="G1205" s="6"/>
      <c r="H1205" s="6"/>
      <c r="I1205" s="6"/>
      <c r="J1205" s="6"/>
      <c r="K1205" s="6"/>
      <c r="L1205" s="6"/>
      <c r="M1205" s="61"/>
      <c r="N1205" s="6" t="str">
        <v/>
      </c>
      <c r="O1205" s="6"/>
      <c r="P1205" s="6"/>
      <c r="Q1205" s="6"/>
      <c r="R1205" s="6"/>
      <c r="S1205" s="6"/>
      <c r="T1205" s="6"/>
      <c r="U1205" s="6"/>
      <c r="V1205" s="6"/>
      <c r="W1205" s="6"/>
      <c r="X1205" s="6"/>
      <c r="Y1205" s="6"/>
      <c r="Z1205" s="6"/>
      <c r="AA1205" s="6"/>
      <c r="AB1205" s="6"/>
      <c r="AC1205" s="6"/>
      <c r="AD1205" s="6"/>
      <c r="AE1205" s="6"/>
      <c r="AF1205" s="6"/>
      <c r="AG1205" s="6"/>
      <c r="AH1205" s="6"/>
      <c r="AI1205" s="6"/>
      <c r="AJ1205" s="6"/>
      <c r="AK1205" s="6"/>
      <c r="AL1205" s="6"/>
      <c r="AM1205" s="6"/>
      <c r="AN1205" s="6"/>
      <c r="AO1205" s="6"/>
      <c r="AP1205" s="6"/>
      <c r="AQ1205" s="6"/>
      <c r="AR1205" s="6"/>
      <c r="AS1205" s="6"/>
      <c r="AT1205" s="6"/>
      <c r="AU1205" s="6"/>
      <c r="AV1205" s="6"/>
      <c r="AW1205" s="6"/>
      <c r="AX1205" s="6"/>
    </row>
    <row r="1206" spans="1:50" ht="12" customHeight="1">
      <c r="A1206" s="6"/>
      <c r="B1206" s="6"/>
      <c r="C1206" s="6"/>
      <c r="D1206" s="6"/>
      <c r="E1206" s="6"/>
      <c r="F1206" s="6"/>
      <c r="G1206" s="6"/>
      <c r="H1206" s="6"/>
      <c r="I1206" s="6"/>
      <c r="J1206" s="6"/>
      <c r="K1206" s="6"/>
      <c r="L1206" s="6"/>
      <c r="M1206" s="61"/>
      <c r="N1206" s="6" t="str">
        <v/>
      </c>
      <c r="O1206" s="6"/>
      <c r="P1206" s="6"/>
      <c r="Q1206" s="6"/>
      <c r="R1206" s="6"/>
      <c r="S1206" s="6"/>
      <c r="T1206" s="6"/>
      <c r="U1206" s="6"/>
      <c r="V1206" s="6"/>
      <c r="W1206" s="6"/>
      <c r="X1206" s="6"/>
      <c r="Y1206" s="6"/>
      <c r="Z1206" s="6"/>
      <c r="AA1206" s="6"/>
      <c r="AB1206" s="6"/>
      <c r="AC1206" s="6"/>
      <c r="AD1206" s="6"/>
      <c r="AE1206" s="6"/>
      <c r="AF1206" s="6"/>
      <c r="AG1206" s="6"/>
      <c r="AH1206" s="6"/>
      <c r="AI1206" s="6"/>
      <c r="AJ1206" s="6"/>
      <c r="AK1206" s="6"/>
      <c r="AL1206" s="6"/>
      <c r="AM1206" s="6"/>
      <c r="AN1206" s="6"/>
      <c r="AO1206" s="6"/>
      <c r="AP1206" s="6"/>
      <c r="AQ1206" s="6"/>
      <c r="AR1206" s="6"/>
      <c r="AS1206" s="6"/>
      <c r="AT1206" s="6"/>
      <c r="AU1206" s="6"/>
      <c r="AV1206" s="6"/>
      <c r="AW1206" s="6"/>
      <c r="AX1206" s="6"/>
    </row>
    <row r="1207" spans="1:50" ht="12" customHeight="1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  <c r="M1207" s="61"/>
      <c r="N1207" s="6" t="str">
        <v/>
      </c>
      <c r="O1207" s="6"/>
      <c r="P1207" s="6"/>
      <c r="Q1207" s="6"/>
      <c r="R1207" s="6"/>
      <c r="S1207" s="6"/>
      <c r="T1207" s="6"/>
      <c r="U1207" s="6"/>
      <c r="V1207" s="6"/>
      <c r="W1207" s="6"/>
      <c r="X1207" s="6"/>
      <c r="Y1207" s="6"/>
      <c r="Z1207" s="6"/>
      <c r="AA1207" s="6"/>
      <c r="AB1207" s="6"/>
      <c r="AC1207" s="6"/>
      <c r="AD1207" s="6"/>
      <c r="AE1207" s="6"/>
      <c r="AF1207" s="6"/>
      <c r="AG1207" s="6"/>
      <c r="AH1207" s="6"/>
      <c r="AI1207" s="6"/>
      <c r="AJ1207" s="6"/>
      <c r="AK1207" s="6"/>
      <c r="AL1207" s="6"/>
      <c r="AM1207" s="6"/>
      <c r="AN1207" s="6"/>
      <c r="AO1207" s="6"/>
      <c r="AP1207" s="6"/>
      <c r="AQ1207" s="6"/>
      <c r="AR1207" s="6"/>
      <c r="AS1207" s="6"/>
      <c r="AT1207" s="6"/>
      <c r="AU1207" s="6"/>
      <c r="AV1207" s="6"/>
      <c r="AW1207" s="6"/>
      <c r="AX1207" s="6"/>
    </row>
    <row r="1208" spans="1:50" ht="12" customHeight="1">
      <c r="A1208" s="6"/>
      <c r="B1208" s="6"/>
      <c r="C1208" s="6"/>
      <c r="D1208" s="6"/>
      <c r="E1208" s="6"/>
      <c r="F1208" s="6"/>
      <c r="G1208" s="6"/>
      <c r="H1208" s="6"/>
      <c r="I1208" s="6"/>
      <c r="J1208" s="6"/>
      <c r="K1208" s="6"/>
      <c r="L1208" s="6"/>
      <c r="M1208" s="61"/>
      <c r="N1208" s="6" t="str">
        <v/>
      </c>
      <c r="O1208" s="6"/>
      <c r="P1208" s="6"/>
      <c r="Q1208" s="6"/>
      <c r="R1208" s="6"/>
      <c r="S1208" s="6"/>
      <c r="T1208" s="6"/>
      <c r="U1208" s="6"/>
      <c r="V1208" s="6"/>
      <c r="W1208" s="6"/>
      <c r="X1208" s="6"/>
      <c r="Y1208" s="6"/>
      <c r="Z1208" s="6"/>
      <c r="AA1208" s="6"/>
      <c r="AB1208" s="6"/>
      <c r="AC1208" s="6"/>
      <c r="AD1208" s="6"/>
      <c r="AE1208" s="6"/>
      <c r="AF1208" s="6"/>
      <c r="AG1208" s="6"/>
      <c r="AH1208" s="6"/>
      <c r="AI1208" s="6"/>
      <c r="AJ1208" s="6"/>
      <c r="AK1208" s="6"/>
      <c r="AL1208" s="6"/>
      <c r="AM1208" s="6"/>
      <c r="AN1208" s="6"/>
      <c r="AO1208" s="6"/>
      <c r="AP1208" s="6"/>
      <c r="AQ1208" s="6"/>
      <c r="AR1208" s="6"/>
      <c r="AS1208" s="6"/>
      <c r="AT1208" s="6"/>
      <c r="AU1208" s="6"/>
      <c r="AV1208" s="6"/>
      <c r="AW1208" s="6"/>
      <c r="AX1208" s="6"/>
    </row>
    <row r="1209" spans="1:50" ht="12" customHeight="1">
      <c r="A1209" s="6"/>
      <c r="B1209" s="6"/>
      <c r="C1209" s="6"/>
      <c r="D1209" s="6"/>
      <c r="E1209" s="6"/>
      <c r="F1209" s="6"/>
      <c r="G1209" s="6"/>
      <c r="H1209" s="6"/>
      <c r="I1209" s="6"/>
      <c r="J1209" s="6"/>
      <c r="K1209" s="6"/>
      <c r="L1209" s="6"/>
      <c r="M1209" s="61"/>
      <c r="N1209" s="6" t="str">
        <v/>
      </c>
      <c r="O1209" s="6"/>
      <c r="P1209" s="6"/>
      <c r="Q1209" s="6"/>
      <c r="R1209" s="6"/>
      <c r="S1209" s="6"/>
      <c r="T1209" s="6"/>
      <c r="U1209" s="6"/>
      <c r="V1209" s="6"/>
      <c r="W1209" s="6"/>
      <c r="X1209" s="6"/>
      <c r="Y1209" s="6"/>
      <c r="Z1209" s="6"/>
      <c r="AA1209" s="6"/>
      <c r="AB1209" s="6"/>
      <c r="AC1209" s="6"/>
      <c r="AD1209" s="6"/>
      <c r="AE1209" s="6"/>
      <c r="AF1209" s="6"/>
      <c r="AG1209" s="6"/>
      <c r="AH1209" s="6"/>
      <c r="AI1209" s="6"/>
      <c r="AJ1209" s="6"/>
      <c r="AK1209" s="6"/>
      <c r="AL1209" s="6"/>
      <c r="AM1209" s="6"/>
      <c r="AN1209" s="6"/>
      <c r="AO1209" s="6"/>
      <c r="AP1209" s="6"/>
      <c r="AQ1209" s="6"/>
      <c r="AR1209" s="6"/>
      <c r="AS1209" s="6"/>
      <c r="AT1209" s="6"/>
      <c r="AU1209" s="6"/>
      <c r="AV1209" s="6"/>
      <c r="AW1209" s="6"/>
      <c r="AX1209" s="6"/>
    </row>
    <row r="1210" spans="1:50" ht="12" customHeight="1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6"/>
      <c r="M1210" s="61"/>
      <c r="N1210" s="6" t="str">
        <v/>
      </c>
      <c r="O1210" s="6"/>
      <c r="P1210" s="6"/>
      <c r="Q1210" s="6"/>
      <c r="R1210" s="6"/>
      <c r="S1210" s="6"/>
      <c r="T1210" s="6"/>
      <c r="U1210" s="6"/>
      <c r="V1210" s="6"/>
      <c r="W1210" s="6"/>
      <c r="X1210" s="6"/>
      <c r="Y1210" s="6"/>
      <c r="Z1210" s="6"/>
      <c r="AA1210" s="6"/>
      <c r="AB1210" s="6"/>
      <c r="AC1210" s="6"/>
      <c r="AD1210" s="6"/>
      <c r="AE1210" s="6"/>
      <c r="AF1210" s="6"/>
      <c r="AG1210" s="6"/>
      <c r="AH1210" s="6"/>
      <c r="AI1210" s="6"/>
      <c r="AJ1210" s="6"/>
      <c r="AK1210" s="6"/>
      <c r="AL1210" s="6"/>
      <c r="AM1210" s="6"/>
      <c r="AN1210" s="6"/>
      <c r="AO1210" s="6"/>
      <c r="AP1210" s="6"/>
      <c r="AQ1210" s="6"/>
      <c r="AR1210" s="6"/>
      <c r="AS1210" s="6"/>
      <c r="AT1210" s="6"/>
      <c r="AU1210" s="6"/>
      <c r="AV1210" s="6"/>
      <c r="AW1210" s="6"/>
      <c r="AX1210" s="6"/>
    </row>
    <row r="1211" spans="1:50" ht="12" customHeight="1">
      <c r="A1211" s="6"/>
      <c r="B1211" s="6"/>
      <c r="C1211" s="6"/>
      <c r="D1211" s="6"/>
      <c r="E1211" s="6"/>
      <c r="F1211" s="6"/>
      <c r="G1211" s="6"/>
      <c r="H1211" s="6"/>
      <c r="I1211" s="6"/>
      <c r="J1211" s="6"/>
      <c r="K1211" s="6"/>
      <c r="L1211" s="6"/>
      <c r="M1211" s="61"/>
      <c r="N1211" s="6" t="str">
        <v/>
      </c>
      <c r="O1211" s="6"/>
      <c r="P1211" s="6"/>
      <c r="Q1211" s="6"/>
      <c r="R1211" s="6"/>
      <c r="S1211" s="6"/>
      <c r="T1211" s="6"/>
      <c r="U1211" s="6"/>
      <c r="V1211" s="6"/>
      <c r="W1211" s="6"/>
      <c r="X1211" s="6"/>
      <c r="Y1211" s="6"/>
      <c r="Z1211" s="6"/>
      <c r="AA1211" s="6"/>
      <c r="AB1211" s="6"/>
      <c r="AC1211" s="6"/>
      <c r="AD1211" s="6"/>
      <c r="AE1211" s="6"/>
      <c r="AF1211" s="6"/>
      <c r="AG1211" s="6"/>
      <c r="AH1211" s="6"/>
      <c r="AI1211" s="6"/>
      <c r="AJ1211" s="6"/>
      <c r="AK1211" s="6"/>
      <c r="AL1211" s="6"/>
      <c r="AM1211" s="6"/>
      <c r="AN1211" s="6"/>
      <c r="AO1211" s="6"/>
      <c r="AP1211" s="6"/>
      <c r="AQ1211" s="6"/>
      <c r="AR1211" s="6"/>
      <c r="AS1211" s="6"/>
      <c r="AT1211" s="6"/>
      <c r="AU1211" s="6"/>
      <c r="AV1211" s="6"/>
      <c r="AW1211" s="6"/>
      <c r="AX1211" s="6"/>
    </row>
    <row r="1212" spans="1:50" ht="12" customHeight="1">
      <c r="A1212" s="6"/>
      <c r="B1212" s="6"/>
      <c r="C1212" s="6"/>
      <c r="D1212" s="6"/>
      <c r="E1212" s="6"/>
      <c r="F1212" s="6"/>
      <c r="G1212" s="6"/>
      <c r="H1212" s="6"/>
      <c r="I1212" s="6"/>
      <c r="J1212" s="6"/>
      <c r="K1212" s="6"/>
      <c r="L1212" s="6"/>
      <c r="M1212" s="61"/>
      <c r="N1212" s="6" t="str">
        <v/>
      </c>
      <c r="O1212" s="6"/>
      <c r="P1212" s="6"/>
      <c r="Q1212" s="6"/>
      <c r="R1212" s="6"/>
      <c r="S1212" s="6"/>
      <c r="T1212" s="6"/>
      <c r="U1212" s="6"/>
      <c r="V1212" s="6"/>
      <c r="W1212" s="6"/>
      <c r="X1212" s="6"/>
      <c r="Y1212" s="6"/>
      <c r="Z1212" s="6"/>
      <c r="AA1212" s="6"/>
      <c r="AB1212" s="6"/>
      <c r="AC1212" s="6"/>
      <c r="AD1212" s="6"/>
      <c r="AE1212" s="6"/>
      <c r="AF1212" s="6"/>
      <c r="AG1212" s="6"/>
      <c r="AH1212" s="6"/>
      <c r="AI1212" s="6"/>
      <c r="AJ1212" s="6"/>
      <c r="AK1212" s="6"/>
      <c r="AL1212" s="6"/>
      <c r="AM1212" s="6"/>
      <c r="AN1212" s="6"/>
      <c r="AO1212" s="6"/>
      <c r="AP1212" s="6"/>
      <c r="AQ1212" s="6"/>
      <c r="AR1212" s="6"/>
      <c r="AS1212" s="6"/>
      <c r="AT1212" s="6"/>
      <c r="AU1212" s="6"/>
      <c r="AV1212" s="6"/>
      <c r="AW1212" s="6"/>
      <c r="AX1212" s="6"/>
    </row>
    <row r="1213" spans="1:50" ht="12" customHeight="1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  <c r="M1213" s="61"/>
      <c r="N1213" s="6" t="str">
        <v/>
      </c>
      <c r="O1213" s="6"/>
      <c r="P1213" s="6"/>
      <c r="Q1213" s="6"/>
      <c r="R1213" s="6"/>
      <c r="S1213" s="6"/>
      <c r="T1213" s="6"/>
      <c r="U1213" s="6"/>
      <c r="V1213" s="6"/>
      <c r="W1213" s="6"/>
      <c r="X1213" s="6"/>
      <c r="Y1213" s="6"/>
      <c r="Z1213" s="6"/>
      <c r="AA1213" s="6"/>
      <c r="AB1213" s="6"/>
      <c r="AC1213" s="6"/>
      <c r="AD1213" s="6"/>
      <c r="AE1213" s="6"/>
      <c r="AF1213" s="6"/>
      <c r="AG1213" s="6"/>
      <c r="AH1213" s="6"/>
      <c r="AI1213" s="6"/>
      <c r="AJ1213" s="6"/>
      <c r="AK1213" s="6"/>
      <c r="AL1213" s="6"/>
      <c r="AM1213" s="6"/>
      <c r="AN1213" s="6"/>
      <c r="AO1213" s="6"/>
      <c r="AP1213" s="6"/>
      <c r="AQ1213" s="6"/>
      <c r="AR1213" s="6"/>
      <c r="AS1213" s="6"/>
      <c r="AT1213" s="6"/>
      <c r="AU1213" s="6"/>
      <c r="AV1213" s="6"/>
      <c r="AW1213" s="6"/>
      <c r="AX1213" s="6"/>
    </row>
    <row r="1214" spans="1:50" ht="12" customHeight="1">
      <c r="A1214" s="6"/>
      <c r="B1214" s="6"/>
      <c r="C1214" s="6"/>
      <c r="D1214" s="6"/>
      <c r="E1214" s="6"/>
      <c r="F1214" s="6"/>
      <c r="G1214" s="6"/>
      <c r="H1214" s="6"/>
      <c r="I1214" s="6"/>
      <c r="J1214" s="6"/>
      <c r="K1214" s="6"/>
      <c r="L1214" s="6"/>
      <c r="M1214" s="61"/>
      <c r="N1214" s="6" t="str">
        <v/>
      </c>
      <c r="O1214" s="6"/>
      <c r="P1214" s="6"/>
      <c r="Q1214" s="6"/>
      <c r="R1214" s="6"/>
      <c r="S1214" s="6"/>
      <c r="T1214" s="6"/>
      <c r="U1214" s="6"/>
      <c r="V1214" s="6"/>
      <c r="W1214" s="6"/>
      <c r="X1214" s="6"/>
      <c r="Y1214" s="6"/>
      <c r="Z1214" s="6"/>
      <c r="AA1214" s="6"/>
      <c r="AB1214" s="6"/>
      <c r="AC1214" s="6"/>
      <c r="AD1214" s="6"/>
      <c r="AE1214" s="6"/>
      <c r="AF1214" s="6"/>
      <c r="AG1214" s="6"/>
      <c r="AH1214" s="6"/>
      <c r="AI1214" s="6"/>
      <c r="AJ1214" s="6"/>
      <c r="AK1214" s="6"/>
      <c r="AL1214" s="6"/>
      <c r="AM1214" s="6"/>
      <c r="AN1214" s="6"/>
      <c r="AO1214" s="6"/>
      <c r="AP1214" s="6"/>
      <c r="AQ1214" s="6"/>
      <c r="AR1214" s="6"/>
      <c r="AS1214" s="6"/>
      <c r="AT1214" s="6"/>
      <c r="AU1214" s="6"/>
      <c r="AV1214" s="6"/>
      <c r="AW1214" s="6"/>
      <c r="AX1214" s="6"/>
    </row>
    <row r="1215" spans="1:50" ht="12" customHeight="1">
      <c r="A1215" s="6"/>
      <c r="B1215" s="6"/>
      <c r="C1215" s="6"/>
      <c r="D1215" s="6"/>
      <c r="E1215" s="6"/>
      <c r="F1215" s="6"/>
      <c r="G1215" s="6"/>
      <c r="H1215" s="6"/>
      <c r="I1215" s="6"/>
      <c r="J1215" s="6"/>
      <c r="K1215" s="6"/>
      <c r="L1215" s="6"/>
      <c r="M1215" s="61"/>
      <c r="N1215" s="6" t="str">
        <v/>
      </c>
      <c r="O1215" s="6"/>
      <c r="P1215" s="6"/>
      <c r="Q1215" s="6"/>
      <c r="R1215" s="6"/>
      <c r="S1215" s="6"/>
      <c r="T1215" s="6"/>
      <c r="U1215" s="6"/>
      <c r="V1215" s="6"/>
      <c r="W1215" s="6"/>
      <c r="X1215" s="6"/>
      <c r="Y1215" s="6"/>
      <c r="Z1215" s="6"/>
      <c r="AA1215" s="6"/>
      <c r="AB1215" s="6"/>
      <c r="AC1215" s="6"/>
      <c r="AD1215" s="6"/>
      <c r="AE1215" s="6"/>
      <c r="AF1215" s="6"/>
      <c r="AG1215" s="6"/>
      <c r="AH1215" s="6"/>
      <c r="AI1215" s="6"/>
      <c r="AJ1215" s="6"/>
      <c r="AK1215" s="6"/>
      <c r="AL1215" s="6"/>
      <c r="AM1215" s="6"/>
      <c r="AN1215" s="6"/>
      <c r="AO1215" s="6"/>
      <c r="AP1215" s="6"/>
      <c r="AQ1215" s="6"/>
      <c r="AR1215" s="6"/>
      <c r="AS1215" s="6"/>
      <c r="AT1215" s="6"/>
      <c r="AU1215" s="6"/>
      <c r="AV1215" s="6"/>
      <c r="AW1215" s="6"/>
      <c r="AX1215" s="6"/>
    </row>
    <row r="1216" spans="1:50" ht="12" customHeight="1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  <c r="M1216" s="61"/>
      <c r="N1216" s="6" t="str">
        <v/>
      </c>
      <c r="O1216" s="6"/>
      <c r="P1216" s="6"/>
      <c r="Q1216" s="6"/>
      <c r="R1216" s="6"/>
      <c r="S1216" s="6"/>
      <c r="T1216" s="6"/>
      <c r="U1216" s="6"/>
      <c r="V1216" s="6"/>
      <c r="W1216" s="6"/>
      <c r="X1216" s="6"/>
      <c r="Y1216" s="6"/>
      <c r="Z1216" s="6"/>
      <c r="AA1216" s="6"/>
      <c r="AB1216" s="6"/>
      <c r="AC1216" s="6"/>
      <c r="AD1216" s="6"/>
      <c r="AE1216" s="6"/>
      <c r="AF1216" s="6"/>
      <c r="AG1216" s="6"/>
      <c r="AH1216" s="6"/>
      <c r="AI1216" s="6"/>
      <c r="AJ1216" s="6"/>
      <c r="AK1216" s="6"/>
      <c r="AL1216" s="6"/>
      <c r="AM1216" s="6"/>
      <c r="AN1216" s="6"/>
      <c r="AO1216" s="6"/>
      <c r="AP1216" s="6"/>
      <c r="AQ1216" s="6"/>
      <c r="AR1216" s="6"/>
      <c r="AS1216" s="6"/>
      <c r="AT1216" s="6"/>
      <c r="AU1216" s="6"/>
      <c r="AV1216" s="6"/>
      <c r="AW1216" s="6"/>
      <c r="AX1216" s="6"/>
    </row>
    <row r="1217" spans="1:50" ht="12" customHeight="1">
      <c r="A1217" s="6"/>
      <c r="B1217" s="6"/>
      <c r="C1217" s="6"/>
      <c r="D1217" s="6"/>
      <c r="E1217" s="6"/>
      <c r="F1217" s="6"/>
      <c r="G1217" s="6"/>
      <c r="H1217" s="6"/>
      <c r="I1217" s="6"/>
      <c r="J1217" s="6"/>
      <c r="K1217" s="6"/>
      <c r="L1217" s="6"/>
      <c r="M1217" s="61"/>
      <c r="N1217" s="6" t="str">
        <v/>
      </c>
      <c r="O1217" s="6"/>
      <c r="P1217" s="6"/>
      <c r="Q1217" s="6"/>
      <c r="R1217" s="6"/>
      <c r="S1217" s="6"/>
      <c r="T1217" s="6"/>
      <c r="U1217" s="6"/>
      <c r="V1217" s="6"/>
      <c r="W1217" s="6"/>
      <c r="X1217" s="6"/>
      <c r="Y1217" s="6"/>
      <c r="Z1217" s="6"/>
      <c r="AA1217" s="6"/>
      <c r="AB1217" s="6"/>
      <c r="AC1217" s="6"/>
      <c r="AD1217" s="6"/>
      <c r="AE1217" s="6"/>
      <c r="AF1217" s="6"/>
      <c r="AG1217" s="6"/>
      <c r="AH1217" s="6"/>
      <c r="AI1217" s="6"/>
      <c r="AJ1217" s="6"/>
      <c r="AK1217" s="6"/>
      <c r="AL1217" s="6"/>
      <c r="AM1217" s="6"/>
      <c r="AN1217" s="6"/>
      <c r="AO1217" s="6"/>
      <c r="AP1217" s="6"/>
      <c r="AQ1217" s="6"/>
      <c r="AR1217" s="6"/>
      <c r="AS1217" s="6"/>
      <c r="AT1217" s="6"/>
      <c r="AU1217" s="6"/>
      <c r="AV1217" s="6"/>
      <c r="AW1217" s="6"/>
      <c r="AX1217" s="6"/>
    </row>
    <row r="1218" spans="1:50" ht="12" customHeight="1">
      <c r="A1218" s="6"/>
      <c r="B1218" s="6"/>
      <c r="C1218" s="6"/>
      <c r="D1218" s="6"/>
      <c r="E1218" s="6"/>
      <c r="F1218" s="6"/>
      <c r="G1218" s="6"/>
      <c r="H1218" s="6"/>
      <c r="I1218" s="6"/>
      <c r="J1218" s="6"/>
      <c r="K1218" s="6"/>
      <c r="L1218" s="6"/>
      <c r="M1218" s="61"/>
      <c r="N1218" s="6" t="str">
        <v/>
      </c>
      <c r="O1218" s="6"/>
      <c r="P1218" s="6"/>
      <c r="Q1218" s="6"/>
      <c r="R1218" s="6"/>
      <c r="S1218" s="6"/>
      <c r="T1218" s="6"/>
      <c r="U1218" s="6"/>
      <c r="V1218" s="6"/>
      <c r="W1218" s="6"/>
      <c r="X1218" s="6"/>
      <c r="Y1218" s="6"/>
      <c r="Z1218" s="6"/>
      <c r="AA1218" s="6"/>
      <c r="AB1218" s="6"/>
      <c r="AC1218" s="6"/>
      <c r="AD1218" s="6"/>
      <c r="AE1218" s="6"/>
      <c r="AF1218" s="6"/>
      <c r="AG1218" s="6"/>
      <c r="AH1218" s="6"/>
      <c r="AI1218" s="6"/>
      <c r="AJ1218" s="6"/>
      <c r="AK1218" s="6"/>
      <c r="AL1218" s="6"/>
      <c r="AM1218" s="6"/>
      <c r="AN1218" s="6"/>
      <c r="AO1218" s="6"/>
      <c r="AP1218" s="6"/>
      <c r="AQ1218" s="6"/>
      <c r="AR1218" s="6"/>
      <c r="AS1218" s="6"/>
      <c r="AT1218" s="6"/>
      <c r="AU1218" s="6"/>
      <c r="AV1218" s="6"/>
      <c r="AW1218" s="6"/>
      <c r="AX1218" s="6"/>
    </row>
    <row r="1219" spans="1:50" ht="12" customHeight="1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  <c r="M1219" s="61"/>
      <c r="N1219" s="6" t="str">
        <v/>
      </c>
      <c r="O1219" s="6"/>
      <c r="P1219" s="6"/>
      <c r="Q1219" s="6"/>
      <c r="R1219" s="6"/>
      <c r="S1219" s="6"/>
      <c r="T1219" s="6"/>
      <c r="U1219" s="6"/>
      <c r="V1219" s="6"/>
      <c r="W1219" s="6"/>
      <c r="X1219" s="6"/>
      <c r="Y1219" s="6"/>
      <c r="Z1219" s="6"/>
      <c r="AA1219" s="6"/>
      <c r="AB1219" s="6"/>
      <c r="AC1219" s="6"/>
      <c r="AD1219" s="6"/>
      <c r="AE1219" s="6"/>
      <c r="AF1219" s="6"/>
      <c r="AG1219" s="6"/>
      <c r="AH1219" s="6"/>
      <c r="AI1219" s="6"/>
      <c r="AJ1219" s="6"/>
      <c r="AK1219" s="6"/>
      <c r="AL1219" s="6"/>
      <c r="AM1219" s="6"/>
      <c r="AN1219" s="6"/>
      <c r="AO1219" s="6"/>
      <c r="AP1219" s="6"/>
      <c r="AQ1219" s="6"/>
      <c r="AR1219" s="6"/>
      <c r="AS1219" s="6"/>
      <c r="AT1219" s="6"/>
      <c r="AU1219" s="6"/>
      <c r="AV1219" s="6"/>
      <c r="AW1219" s="6"/>
      <c r="AX1219" s="6"/>
    </row>
    <row r="1220" spans="1:50" ht="12" customHeight="1">
      <c r="A1220" s="6"/>
      <c r="B1220" s="6"/>
      <c r="C1220" s="6"/>
      <c r="D1220" s="6"/>
      <c r="E1220" s="6"/>
      <c r="F1220" s="6"/>
      <c r="G1220" s="6"/>
      <c r="H1220" s="6"/>
      <c r="I1220" s="6"/>
      <c r="J1220" s="6"/>
      <c r="K1220" s="6"/>
      <c r="L1220" s="6"/>
      <c r="M1220" s="61"/>
      <c r="N1220" s="6" t="str">
        <v/>
      </c>
      <c r="O1220" s="6"/>
      <c r="P1220" s="6"/>
      <c r="Q1220" s="6"/>
      <c r="R1220" s="6"/>
      <c r="S1220" s="6"/>
      <c r="T1220" s="6"/>
      <c r="U1220" s="6"/>
      <c r="V1220" s="6"/>
      <c r="W1220" s="6"/>
      <c r="X1220" s="6"/>
      <c r="Y1220" s="6"/>
      <c r="Z1220" s="6"/>
      <c r="AA1220" s="6"/>
      <c r="AB1220" s="6"/>
      <c r="AC1220" s="6"/>
      <c r="AD1220" s="6"/>
      <c r="AE1220" s="6"/>
      <c r="AF1220" s="6"/>
      <c r="AG1220" s="6"/>
      <c r="AH1220" s="6"/>
      <c r="AI1220" s="6"/>
      <c r="AJ1220" s="6"/>
      <c r="AK1220" s="6"/>
      <c r="AL1220" s="6"/>
      <c r="AM1220" s="6"/>
      <c r="AN1220" s="6"/>
      <c r="AO1220" s="6"/>
      <c r="AP1220" s="6"/>
      <c r="AQ1220" s="6"/>
      <c r="AR1220" s="6"/>
      <c r="AS1220" s="6"/>
      <c r="AT1220" s="6"/>
      <c r="AU1220" s="6"/>
      <c r="AV1220" s="6"/>
      <c r="AW1220" s="6"/>
      <c r="AX1220" s="6"/>
    </row>
    <row r="1221" spans="1:50" ht="12" customHeight="1">
      <c r="A1221" s="6"/>
      <c r="B1221" s="6"/>
      <c r="C1221" s="6"/>
      <c r="D1221" s="6"/>
      <c r="E1221" s="6"/>
      <c r="F1221" s="6"/>
      <c r="G1221" s="6"/>
      <c r="H1221" s="6"/>
      <c r="I1221" s="6"/>
      <c r="J1221" s="6"/>
      <c r="K1221" s="6"/>
      <c r="L1221" s="6"/>
      <c r="M1221" s="61"/>
      <c r="N1221" s="6" t="str">
        <v/>
      </c>
      <c r="O1221" s="6"/>
      <c r="P1221" s="6"/>
      <c r="Q1221" s="6"/>
      <c r="R1221" s="6"/>
      <c r="S1221" s="6"/>
      <c r="T1221" s="6"/>
      <c r="U1221" s="6"/>
      <c r="V1221" s="6"/>
      <c r="W1221" s="6"/>
      <c r="X1221" s="6"/>
      <c r="Y1221" s="6"/>
      <c r="Z1221" s="6"/>
      <c r="AA1221" s="6"/>
      <c r="AB1221" s="6"/>
      <c r="AC1221" s="6"/>
      <c r="AD1221" s="6"/>
      <c r="AE1221" s="6"/>
      <c r="AF1221" s="6"/>
      <c r="AG1221" s="6"/>
      <c r="AH1221" s="6"/>
      <c r="AI1221" s="6"/>
      <c r="AJ1221" s="6"/>
      <c r="AK1221" s="6"/>
      <c r="AL1221" s="6"/>
      <c r="AM1221" s="6"/>
      <c r="AN1221" s="6"/>
      <c r="AO1221" s="6"/>
      <c r="AP1221" s="6"/>
      <c r="AQ1221" s="6"/>
      <c r="AR1221" s="6"/>
      <c r="AS1221" s="6"/>
      <c r="AT1221" s="6"/>
      <c r="AU1221" s="6"/>
      <c r="AV1221" s="6"/>
      <c r="AW1221" s="6"/>
      <c r="AX1221" s="6"/>
    </row>
    <row r="1222" spans="1:50" ht="12" customHeight="1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  <c r="M1222" s="61"/>
      <c r="N1222" s="6" t="str">
        <v/>
      </c>
      <c r="O1222" s="6"/>
      <c r="P1222" s="6"/>
      <c r="Q1222" s="6"/>
      <c r="R1222" s="6"/>
      <c r="S1222" s="6"/>
      <c r="T1222" s="6"/>
      <c r="U1222" s="6"/>
      <c r="V1222" s="6"/>
      <c r="W1222" s="6"/>
      <c r="X1222" s="6"/>
      <c r="Y1222" s="6"/>
      <c r="Z1222" s="6"/>
      <c r="AA1222" s="6"/>
      <c r="AB1222" s="6"/>
      <c r="AC1222" s="6"/>
      <c r="AD1222" s="6"/>
      <c r="AE1222" s="6"/>
      <c r="AF1222" s="6"/>
      <c r="AG1222" s="6"/>
      <c r="AH1222" s="6"/>
      <c r="AI1222" s="6"/>
      <c r="AJ1222" s="6"/>
      <c r="AK1222" s="6"/>
      <c r="AL1222" s="6"/>
      <c r="AM1222" s="6"/>
      <c r="AN1222" s="6"/>
      <c r="AO1222" s="6"/>
      <c r="AP1222" s="6"/>
      <c r="AQ1222" s="6"/>
      <c r="AR1222" s="6"/>
      <c r="AS1222" s="6"/>
      <c r="AT1222" s="6"/>
      <c r="AU1222" s="6"/>
      <c r="AV1222" s="6"/>
      <c r="AW1222" s="6"/>
      <c r="AX1222" s="6"/>
    </row>
    <row r="1223" spans="1:50" ht="12" customHeight="1">
      <c r="A1223" s="6"/>
      <c r="B1223" s="6"/>
      <c r="C1223" s="6"/>
      <c r="D1223" s="6"/>
      <c r="E1223" s="6"/>
      <c r="F1223" s="6"/>
      <c r="G1223" s="6"/>
      <c r="H1223" s="6"/>
      <c r="I1223" s="6"/>
      <c r="J1223" s="6"/>
      <c r="K1223" s="6"/>
      <c r="L1223" s="6"/>
      <c r="M1223" s="61"/>
      <c r="N1223" s="6" t="str">
        <v/>
      </c>
      <c r="O1223" s="6"/>
      <c r="P1223" s="6"/>
      <c r="Q1223" s="6"/>
      <c r="R1223" s="6"/>
      <c r="S1223" s="6"/>
      <c r="T1223" s="6"/>
      <c r="U1223" s="6"/>
      <c r="V1223" s="6"/>
      <c r="W1223" s="6"/>
      <c r="X1223" s="6"/>
      <c r="Y1223" s="6"/>
      <c r="Z1223" s="6"/>
      <c r="AA1223" s="6"/>
      <c r="AB1223" s="6"/>
      <c r="AC1223" s="6"/>
      <c r="AD1223" s="6"/>
      <c r="AE1223" s="6"/>
      <c r="AF1223" s="6"/>
      <c r="AG1223" s="6"/>
      <c r="AH1223" s="6"/>
      <c r="AI1223" s="6"/>
      <c r="AJ1223" s="6"/>
      <c r="AK1223" s="6"/>
      <c r="AL1223" s="6"/>
      <c r="AM1223" s="6"/>
      <c r="AN1223" s="6"/>
      <c r="AO1223" s="6"/>
      <c r="AP1223" s="6"/>
      <c r="AQ1223" s="6"/>
      <c r="AR1223" s="6"/>
      <c r="AS1223" s="6"/>
      <c r="AT1223" s="6"/>
      <c r="AU1223" s="6"/>
      <c r="AV1223" s="6"/>
      <c r="AW1223" s="6"/>
      <c r="AX1223" s="6"/>
    </row>
    <row r="1224" spans="1:50" ht="12" customHeight="1">
      <c r="A1224" s="6"/>
      <c r="B1224" s="6"/>
      <c r="C1224" s="6"/>
      <c r="D1224" s="6"/>
      <c r="E1224" s="6"/>
      <c r="F1224" s="6"/>
      <c r="G1224" s="6"/>
      <c r="H1224" s="6"/>
      <c r="I1224" s="6"/>
      <c r="J1224" s="6"/>
      <c r="K1224" s="6"/>
      <c r="L1224" s="6"/>
      <c r="M1224" s="61"/>
      <c r="N1224" s="6" t="str">
        <v/>
      </c>
      <c r="O1224" s="6"/>
      <c r="P1224" s="6"/>
      <c r="Q1224" s="6"/>
      <c r="R1224" s="6"/>
      <c r="S1224" s="6"/>
      <c r="T1224" s="6"/>
      <c r="U1224" s="6"/>
      <c r="V1224" s="6"/>
      <c r="W1224" s="6"/>
      <c r="X1224" s="6"/>
      <c r="Y1224" s="6"/>
      <c r="Z1224" s="6"/>
      <c r="AA1224" s="6"/>
      <c r="AB1224" s="6"/>
      <c r="AC1224" s="6"/>
      <c r="AD1224" s="6"/>
      <c r="AE1224" s="6"/>
      <c r="AF1224" s="6"/>
      <c r="AG1224" s="6"/>
      <c r="AH1224" s="6"/>
      <c r="AI1224" s="6"/>
      <c r="AJ1224" s="6"/>
      <c r="AK1224" s="6"/>
      <c r="AL1224" s="6"/>
      <c r="AM1224" s="6"/>
      <c r="AN1224" s="6"/>
      <c r="AO1224" s="6"/>
      <c r="AP1224" s="6"/>
      <c r="AQ1224" s="6"/>
      <c r="AR1224" s="6"/>
      <c r="AS1224" s="6"/>
      <c r="AT1224" s="6"/>
      <c r="AU1224" s="6"/>
      <c r="AV1224" s="6"/>
      <c r="AW1224" s="6"/>
      <c r="AX1224" s="6"/>
    </row>
    <row r="1225" spans="1:50" ht="12" customHeight="1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  <c r="M1225" s="61"/>
      <c r="N1225" s="6" t="str">
        <v/>
      </c>
      <c r="O1225" s="6"/>
      <c r="P1225" s="6"/>
      <c r="Q1225" s="6"/>
      <c r="R1225" s="6"/>
      <c r="S1225" s="6"/>
      <c r="T1225" s="6"/>
      <c r="U1225" s="6"/>
      <c r="V1225" s="6"/>
      <c r="W1225" s="6"/>
      <c r="X1225" s="6"/>
      <c r="Y1225" s="6"/>
      <c r="Z1225" s="6"/>
      <c r="AA1225" s="6"/>
      <c r="AB1225" s="6"/>
      <c r="AC1225" s="6"/>
      <c r="AD1225" s="6"/>
      <c r="AE1225" s="6"/>
      <c r="AF1225" s="6"/>
      <c r="AG1225" s="6"/>
      <c r="AH1225" s="6"/>
      <c r="AI1225" s="6"/>
      <c r="AJ1225" s="6"/>
      <c r="AK1225" s="6"/>
      <c r="AL1225" s="6"/>
      <c r="AM1225" s="6"/>
      <c r="AN1225" s="6"/>
      <c r="AO1225" s="6"/>
      <c r="AP1225" s="6"/>
      <c r="AQ1225" s="6"/>
      <c r="AR1225" s="6"/>
      <c r="AS1225" s="6"/>
      <c r="AT1225" s="6"/>
      <c r="AU1225" s="6"/>
      <c r="AV1225" s="6"/>
      <c r="AW1225" s="6"/>
      <c r="AX1225" s="6"/>
    </row>
    <row r="1226" spans="1:50" ht="12" customHeight="1">
      <c r="A1226" s="6"/>
      <c r="B1226" s="6"/>
      <c r="C1226" s="6"/>
      <c r="D1226" s="6"/>
      <c r="E1226" s="6"/>
      <c r="F1226" s="6"/>
      <c r="G1226" s="6"/>
      <c r="H1226" s="6"/>
      <c r="I1226" s="6"/>
      <c r="J1226" s="6"/>
      <c r="K1226" s="6"/>
      <c r="L1226" s="6"/>
      <c r="M1226" s="61"/>
      <c r="N1226" s="6" t="str">
        <v/>
      </c>
      <c r="O1226" s="6"/>
      <c r="P1226" s="6"/>
      <c r="Q1226" s="6"/>
      <c r="R1226" s="6"/>
      <c r="S1226" s="6"/>
      <c r="T1226" s="6"/>
      <c r="U1226" s="6"/>
      <c r="V1226" s="6"/>
      <c r="W1226" s="6"/>
      <c r="X1226" s="6"/>
      <c r="Y1226" s="6"/>
      <c r="Z1226" s="6"/>
      <c r="AA1226" s="6"/>
      <c r="AB1226" s="6"/>
      <c r="AC1226" s="6"/>
      <c r="AD1226" s="6"/>
      <c r="AE1226" s="6"/>
      <c r="AF1226" s="6"/>
      <c r="AG1226" s="6"/>
      <c r="AH1226" s="6"/>
      <c r="AI1226" s="6"/>
      <c r="AJ1226" s="6"/>
      <c r="AK1226" s="6"/>
      <c r="AL1226" s="6"/>
      <c r="AM1226" s="6"/>
      <c r="AN1226" s="6"/>
      <c r="AO1226" s="6"/>
      <c r="AP1226" s="6"/>
      <c r="AQ1226" s="6"/>
      <c r="AR1226" s="6"/>
      <c r="AS1226" s="6"/>
      <c r="AT1226" s="6"/>
      <c r="AU1226" s="6"/>
      <c r="AV1226" s="6"/>
      <c r="AW1226" s="6"/>
      <c r="AX1226" s="6"/>
    </row>
    <row r="1227" spans="1:50" ht="12" customHeight="1">
      <c r="A1227" s="6"/>
      <c r="B1227" s="6"/>
      <c r="C1227" s="6"/>
      <c r="D1227" s="6"/>
      <c r="E1227" s="6"/>
      <c r="F1227" s="6"/>
      <c r="G1227" s="6"/>
      <c r="H1227" s="6"/>
      <c r="I1227" s="6"/>
      <c r="J1227" s="6"/>
      <c r="K1227" s="6"/>
      <c r="L1227" s="6"/>
      <c r="M1227" s="61"/>
      <c r="N1227" s="6" t="str">
        <v/>
      </c>
      <c r="O1227" s="6"/>
      <c r="P1227" s="6"/>
      <c r="Q1227" s="6"/>
      <c r="R1227" s="6"/>
      <c r="S1227" s="6"/>
      <c r="T1227" s="6"/>
      <c r="U1227" s="6"/>
      <c r="V1227" s="6"/>
      <c r="W1227" s="6"/>
      <c r="X1227" s="6"/>
      <c r="Y1227" s="6"/>
      <c r="Z1227" s="6"/>
      <c r="AA1227" s="6"/>
      <c r="AB1227" s="6"/>
      <c r="AC1227" s="6"/>
      <c r="AD1227" s="6"/>
      <c r="AE1227" s="6"/>
      <c r="AF1227" s="6"/>
      <c r="AG1227" s="6"/>
      <c r="AH1227" s="6"/>
      <c r="AI1227" s="6"/>
      <c r="AJ1227" s="6"/>
      <c r="AK1227" s="6"/>
      <c r="AL1227" s="6"/>
      <c r="AM1227" s="6"/>
      <c r="AN1227" s="6"/>
      <c r="AO1227" s="6"/>
      <c r="AP1227" s="6"/>
      <c r="AQ1227" s="6"/>
      <c r="AR1227" s="6"/>
      <c r="AS1227" s="6"/>
      <c r="AT1227" s="6"/>
      <c r="AU1227" s="6"/>
      <c r="AV1227" s="6"/>
      <c r="AW1227" s="6"/>
      <c r="AX1227" s="6"/>
    </row>
    <row r="1228" spans="1:50" ht="12" customHeight="1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  <c r="M1228" s="61"/>
      <c r="N1228" s="6" t="str">
        <v/>
      </c>
      <c r="O1228" s="6"/>
      <c r="P1228" s="6"/>
      <c r="Q1228" s="6"/>
      <c r="R1228" s="6"/>
      <c r="S1228" s="6"/>
      <c r="T1228" s="6"/>
      <c r="U1228" s="6"/>
      <c r="V1228" s="6"/>
      <c r="W1228" s="6"/>
      <c r="X1228" s="6"/>
      <c r="Y1228" s="6"/>
      <c r="Z1228" s="6"/>
      <c r="AA1228" s="6"/>
      <c r="AB1228" s="6"/>
      <c r="AC1228" s="6"/>
      <c r="AD1228" s="6"/>
      <c r="AE1228" s="6"/>
      <c r="AF1228" s="6"/>
      <c r="AG1228" s="6"/>
      <c r="AH1228" s="6"/>
      <c r="AI1228" s="6"/>
      <c r="AJ1228" s="6"/>
      <c r="AK1228" s="6"/>
      <c r="AL1228" s="6"/>
      <c r="AM1228" s="6"/>
      <c r="AN1228" s="6"/>
      <c r="AO1228" s="6"/>
      <c r="AP1228" s="6"/>
      <c r="AQ1228" s="6"/>
      <c r="AR1228" s="6"/>
      <c r="AS1228" s="6"/>
      <c r="AT1228" s="6"/>
      <c r="AU1228" s="6"/>
      <c r="AV1228" s="6"/>
      <c r="AW1228" s="6"/>
      <c r="AX1228" s="6"/>
    </row>
    <row r="1229" spans="1:50" ht="12" customHeight="1">
      <c r="A1229" s="6"/>
      <c r="B1229" s="6"/>
      <c r="C1229" s="6"/>
      <c r="D1229" s="6"/>
      <c r="E1229" s="6"/>
      <c r="F1229" s="6"/>
      <c r="G1229" s="6"/>
      <c r="H1229" s="6"/>
      <c r="I1229" s="6"/>
      <c r="J1229" s="6"/>
      <c r="K1229" s="6"/>
      <c r="L1229" s="6"/>
      <c r="M1229" s="61"/>
      <c r="N1229" s="6" t="str">
        <v/>
      </c>
      <c r="O1229" s="6"/>
      <c r="P1229" s="6"/>
      <c r="Q1229" s="6"/>
      <c r="R1229" s="6"/>
      <c r="S1229" s="6"/>
      <c r="T1229" s="6"/>
      <c r="U1229" s="6"/>
      <c r="V1229" s="6"/>
      <c r="W1229" s="6"/>
      <c r="X1229" s="6"/>
      <c r="Y1229" s="6"/>
      <c r="Z1229" s="6"/>
      <c r="AA1229" s="6"/>
      <c r="AB1229" s="6"/>
      <c r="AC1229" s="6"/>
      <c r="AD1229" s="6"/>
      <c r="AE1229" s="6"/>
      <c r="AF1229" s="6"/>
      <c r="AG1229" s="6"/>
      <c r="AH1229" s="6"/>
      <c r="AI1229" s="6"/>
      <c r="AJ1229" s="6"/>
      <c r="AK1229" s="6"/>
      <c r="AL1229" s="6"/>
      <c r="AM1229" s="6"/>
      <c r="AN1229" s="6"/>
      <c r="AO1229" s="6"/>
      <c r="AP1229" s="6"/>
      <c r="AQ1229" s="6"/>
      <c r="AR1229" s="6"/>
      <c r="AS1229" s="6"/>
      <c r="AT1229" s="6"/>
      <c r="AU1229" s="6"/>
      <c r="AV1229" s="6"/>
      <c r="AW1229" s="6"/>
      <c r="AX1229" s="6"/>
    </row>
    <row r="1230" spans="1:50" ht="12" customHeight="1">
      <c r="A1230" s="6"/>
      <c r="B1230" s="6"/>
      <c r="C1230" s="6"/>
      <c r="D1230" s="6"/>
      <c r="E1230" s="6"/>
      <c r="F1230" s="6"/>
      <c r="G1230" s="6"/>
      <c r="H1230" s="6"/>
      <c r="I1230" s="6"/>
      <c r="J1230" s="6"/>
      <c r="K1230" s="6"/>
      <c r="L1230" s="6"/>
      <c r="M1230" s="61"/>
      <c r="N1230" s="6" t="str">
        <v/>
      </c>
      <c r="O1230" s="6"/>
      <c r="P1230" s="6"/>
      <c r="Q1230" s="6"/>
      <c r="R1230" s="6"/>
      <c r="S1230" s="6"/>
      <c r="T1230" s="6"/>
      <c r="U1230" s="6"/>
      <c r="V1230" s="6"/>
      <c r="W1230" s="6"/>
      <c r="X1230" s="6"/>
      <c r="Y1230" s="6"/>
      <c r="Z1230" s="6"/>
      <c r="AA1230" s="6"/>
      <c r="AB1230" s="6"/>
      <c r="AC1230" s="6"/>
      <c r="AD1230" s="6"/>
      <c r="AE1230" s="6"/>
      <c r="AF1230" s="6"/>
      <c r="AG1230" s="6"/>
      <c r="AH1230" s="6"/>
      <c r="AI1230" s="6"/>
      <c r="AJ1230" s="6"/>
      <c r="AK1230" s="6"/>
      <c r="AL1230" s="6"/>
      <c r="AM1230" s="6"/>
      <c r="AN1230" s="6"/>
      <c r="AO1230" s="6"/>
      <c r="AP1230" s="6"/>
      <c r="AQ1230" s="6"/>
      <c r="AR1230" s="6"/>
      <c r="AS1230" s="6"/>
      <c r="AT1230" s="6"/>
      <c r="AU1230" s="6"/>
      <c r="AV1230" s="6"/>
      <c r="AW1230" s="6"/>
      <c r="AX1230" s="6"/>
    </row>
    <row r="1231" spans="1:50" ht="12" customHeight="1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  <c r="M1231" s="61"/>
      <c r="N1231" s="6" t="str">
        <v/>
      </c>
      <c r="O1231" s="6"/>
      <c r="P1231" s="6"/>
      <c r="Q1231" s="6"/>
      <c r="R1231" s="6"/>
      <c r="S1231" s="6"/>
      <c r="T1231" s="6"/>
      <c r="U1231" s="6"/>
      <c r="V1231" s="6"/>
      <c r="W1231" s="6"/>
      <c r="X1231" s="6"/>
      <c r="Y1231" s="6"/>
      <c r="Z1231" s="6"/>
      <c r="AA1231" s="6"/>
      <c r="AB1231" s="6"/>
      <c r="AC1231" s="6"/>
      <c r="AD1231" s="6"/>
      <c r="AE1231" s="6"/>
      <c r="AF1231" s="6"/>
      <c r="AG1231" s="6"/>
      <c r="AH1231" s="6"/>
      <c r="AI1231" s="6"/>
      <c r="AJ1231" s="6"/>
      <c r="AK1231" s="6"/>
      <c r="AL1231" s="6"/>
      <c r="AM1231" s="6"/>
      <c r="AN1231" s="6"/>
      <c r="AO1231" s="6"/>
      <c r="AP1231" s="6"/>
      <c r="AQ1231" s="6"/>
      <c r="AR1231" s="6"/>
      <c r="AS1231" s="6"/>
      <c r="AT1231" s="6"/>
      <c r="AU1231" s="6"/>
      <c r="AV1231" s="6"/>
      <c r="AW1231" s="6"/>
      <c r="AX1231" s="6"/>
    </row>
    <row r="1232" spans="1:50" ht="12" customHeight="1">
      <c r="A1232" s="6"/>
      <c r="B1232" s="6"/>
      <c r="C1232" s="6"/>
      <c r="D1232" s="6"/>
      <c r="E1232" s="6"/>
      <c r="F1232" s="6"/>
      <c r="G1232" s="6"/>
      <c r="H1232" s="6"/>
      <c r="I1232" s="6"/>
      <c r="J1232" s="6"/>
      <c r="K1232" s="6"/>
      <c r="L1232" s="6"/>
      <c r="M1232" s="61"/>
      <c r="N1232" s="6" t="str">
        <v/>
      </c>
      <c r="O1232" s="6"/>
      <c r="P1232" s="6"/>
      <c r="Q1232" s="6"/>
      <c r="R1232" s="6"/>
      <c r="S1232" s="6"/>
      <c r="T1232" s="6"/>
      <c r="U1232" s="6"/>
      <c r="V1232" s="6"/>
      <c r="W1232" s="6"/>
      <c r="X1232" s="6"/>
      <c r="Y1232" s="6"/>
      <c r="Z1232" s="6"/>
      <c r="AA1232" s="6"/>
      <c r="AB1232" s="6"/>
      <c r="AC1232" s="6"/>
      <c r="AD1232" s="6"/>
      <c r="AE1232" s="6"/>
      <c r="AF1232" s="6"/>
      <c r="AG1232" s="6"/>
      <c r="AH1232" s="6"/>
      <c r="AI1232" s="6"/>
      <c r="AJ1232" s="6"/>
      <c r="AK1232" s="6"/>
      <c r="AL1232" s="6"/>
      <c r="AM1232" s="6"/>
      <c r="AN1232" s="6"/>
      <c r="AO1232" s="6"/>
      <c r="AP1232" s="6"/>
      <c r="AQ1232" s="6"/>
      <c r="AR1232" s="6"/>
      <c r="AS1232" s="6"/>
      <c r="AT1232" s="6"/>
      <c r="AU1232" s="6"/>
      <c r="AV1232" s="6"/>
      <c r="AW1232" s="6"/>
      <c r="AX1232" s="6"/>
    </row>
    <row r="1233" spans="1:50" ht="12" customHeight="1">
      <c r="A1233" s="6"/>
      <c r="B1233" s="6"/>
      <c r="C1233" s="6"/>
      <c r="D1233" s="6"/>
      <c r="E1233" s="6"/>
      <c r="F1233" s="6"/>
      <c r="G1233" s="6"/>
      <c r="H1233" s="6"/>
      <c r="I1233" s="6"/>
      <c r="J1233" s="6"/>
      <c r="K1233" s="6"/>
      <c r="L1233" s="6"/>
      <c r="M1233" s="61"/>
      <c r="N1233" s="6" t="str">
        <v/>
      </c>
      <c r="O1233" s="6"/>
      <c r="P1233" s="6"/>
      <c r="Q1233" s="6"/>
      <c r="R1233" s="6"/>
      <c r="S1233" s="6"/>
      <c r="T1233" s="6"/>
      <c r="U1233" s="6"/>
      <c r="V1233" s="6"/>
      <c r="W1233" s="6"/>
      <c r="X1233" s="6"/>
      <c r="Y1233" s="6"/>
      <c r="Z1233" s="6"/>
      <c r="AA1233" s="6"/>
      <c r="AB1233" s="6"/>
      <c r="AC1233" s="6"/>
      <c r="AD1233" s="6"/>
      <c r="AE1233" s="6"/>
      <c r="AF1233" s="6"/>
      <c r="AG1233" s="6"/>
      <c r="AH1233" s="6"/>
      <c r="AI1233" s="6"/>
      <c r="AJ1233" s="6"/>
      <c r="AK1233" s="6"/>
      <c r="AL1233" s="6"/>
      <c r="AM1233" s="6"/>
      <c r="AN1233" s="6"/>
      <c r="AO1233" s="6"/>
      <c r="AP1233" s="6"/>
      <c r="AQ1233" s="6"/>
      <c r="AR1233" s="6"/>
      <c r="AS1233" s="6"/>
      <c r="AT1233" s="6"/>
      <c r="AU1233" s="6"/>
      <c r="AV1233" s="6"/>
      <c r="AW1233" s="6"/>
      <c r="AX1233" s="6"/>
    </row>
    <row r="1234" spans="1:50" ht="12" customHeight="1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  <c r="M1234" s="61"/>
      <c r="N1234" s="6" t="str">
        <v/>
      </c>
      <c r="O1234" s="6"/>
      <c r="P1234" s="6"/>
      <c r="Q1234" s="6"/>
      <c r="R1234" s="6"/>
      <c r="S1234" s="6"/>
      <c r="T1234" s="6"/>
      <c r="U1234" s="6"/>
      <c r="V1234" s="6"/>
      <c r="W1234" s="6"/>
      <c r="X1234" s="6"/>
      <c r="Y1234" s="6"/>
      <c r="Z1234" s="6"/>
      <c r="AA1234" s="6"/>
      <c r="AB1234" s="6"/>
      <c r="AC1234" s="6"/>
      <c r="AD1234" s="6"/>
      <c r="AE1234" s="6"/>
      <c r="AF1234" s="6"/>
      <c r="AG1234" s="6"/>
      <c r="AH1234" s="6"/>
      <c r="AI1234" s="6"/>
      <c r="AJ1234" s="6"/>
      <c r="AK1234" s="6"/>
      <c r="AL1234" s="6"/>
      <c r="AM1234" s="6"/>
      <c r="AN1234" s="6"/>
      <c r="AO1234" s="6"/>
      <c r="AP1234" s="6"/>
      <c r="AQ1234" s="6"/>
      <c r="AR1234" s="6"/>
      <c r="AS1234" s="6"/>
      <c r="AT1234" s="6"/>
      <c r="AU1234" s="6"/>
      <c r="AV1234" s="6"/>
      <c r="AW1234" s="6"/>
      <c r="AX1234" s="6"/>
    </row>
    <row r="1235" spans="1:50" ht="12" customHeight="1">
      <c r="A1235" s="6"/>
      <c r="B1235" s="6"/>
      <c r="C1235" s="6"/>
      <c r="D1235" s="6"/>
      <c r="E1235" s="6"/>
      <c r="F1235" s="6"/>
      <c r="G1235" s="6"/>
      <c r="H1235" s="6"/>
      <c r="I1235" s="6"/>
      <c r="J1235" s="6"/>
      <c r="K1235" s="6"/>
      <c r="L1235" s="6"/>
      <c r="M1235" s="61"/>
      <c r="N1235" s="6" t="str">
        <v/>
      </c>
      <c r="O1235" s="6"/>
      <c r="P1235" s="6"/>
      <c r="Q1235" s="6"/>
      <c r="R1235" s="6"/>
      <c r="S1235" s="6"/>
      <c r="T1235" s="6"/>
      <c r="U1235" s="6"/>
      <c r="V1235" s="6"/>
      <c r="W1235" s="6"/>
      <c r="X1235" s="6"/>
      <c r="Y1235" s="6"/>
      <c r="Z1235" s="6"/>
      <c r="AA1235" s="6"/>
      <c r="AB1235" s="6"/>
      <c r="AC1235" s="6"/>
      <c r="AD1235" s="6"/>
      <c r="AE1235" s="6"/>
      <c r="AF1235" s="6"/>
      <c r="AG1235" s="6"/>
      <c r="AH1235" s="6"/>
      <c r="AI1235" s="6"/>
      <c r="AJ1235" s="6"/>
      <c r="AK1235" s="6"/>
      <c r="AL1235" s="6"/>
      <c r="AM1235" s="6"/>
      <c r="AN1235" s="6"/>
      <c r="AO1235" s="6"/>
      <c r="AP1235" s="6"/>
      <c r="AQ1235" s="6"/>
      <c r="AR1235" s="6"/>
      <c r="AS1235" s="6"/>
      <c r="AT1235" s="6"/>
      <c r="AU1235" s="6"/>
      <c r="AV1235" s="6"/>
      <c r="AW1235" s="6"/>
      <c r="AX1235" s="6"/>
    </row>
    <row r="1236" spans="1:50" ht="12" customHeight="1">
      <c r="A1236" s="6"/>
      <c r="B1236" s="6"/>
      <c r="C1236" s="6"/>
      <c r="D1236" s="6"/>
      <c r="E1236" s="6"/>
      <c r="F1236" s="6"/>
      <c r="G1236" s="6"/>
      <c r="H1236" s="6"/>
      <c r="I1236" s="6"/>
      <c r="J1236" s="6"/>
      <c r="K1236" s="6"/>
      <c r="L1236" s="6"/>
      <c r="M1236" s="61"/>
      <c r="N1236" s="6" t="str">
        <v/>
      </c>
      <c r="O1236" s="6"/>
      <c r="P1236" s="6"/>
      <c r="Q1236" s="6"/>
      <c r="R1236" s="6"/>
      <c r="S1236" s="6"/>
      <c r="T1236" s="6"/>
      <c r="U1236" s="6"/>
      <c r="V1236" s="6"/>
      <c r="W1236" s="6"/>
      <c r="X1236" s="6"/>
      <c r="Y1236" s="6"/>
      <c r="Z1236" s="6"/>
      <c r="AA1236" s="6"/>
      <c r="AB1236" s="6"/>
      <c r="AC1236" s="6"/>
      <c r="AD1236" s="6"/>
      <c r="AE1236" s="6"/>
      <c r="AF1236" s="6"/>
      <c r="AG1236" s="6"/>
      <c r="AH1236" s="6"/>
      <c r="AI1236" s="6"/>
      <c r="AJ1236" s="6"/>
      <c r="AK1236" s="6"/>
      <c r="AL1236" s="6"/>
      <c r="AM1236" s="6"/>
      <c r="AN1236" s="6"/>
      <c r="AO1236" s="6"/>
      <c r="AP1236" s="6"/>
      <c r="AQ1236" s="6"/>
      <c r="AR1236" s="6"/>
      <c r="AS1236" s="6"/>
      <c r="AT1236" s="6"/>
      <c r="AU1236" s="6"/>
      <c r="AV1236" s="6"/>
      <c r="AW1236" s="6"/>
      <c r="AX1236" s="6"/>
    </row>
    <row r="1237" spans="1:50" ht="12" customHeight="1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  <c r="M1237" s="61"/>
      <c r="N1237" s="6" t="str">
        <v/>
      </c>
      <c r="O1237" s="6"/>
      <c r="P1237" s="6"/>
      <c r="Q1237" s="6"/>
      <c r="R1237" s="6"/>
      <c r="S1237" s="6"/>
      <c r="T1237" s="6"/>
      <c r="U1237" s="6"/>
      <c r="V1237" s="6"/>
      <c r="W1237" s="6"/>
      <c r="X1237" s="6"/>
      <c r="Y1237" s="6"/>
      <c r="Z1237" s="6"/>
      <c r="AA1237" s="6"/>
      <c r="AB1237" s="6"/>
      <c r="AC1237" s="6"/>
      <c r="AD1237" s="6"/>
      <c r="AE1237" s="6"/>
      <c r="AF1237" s="6"/>
      <c r="AG1237" s="6"/>
      <c r="AH1237" s="6"/>
      <c r="AI1237" s="6"/>
      <c r="AJ1237" s="6"/>
      <c r="AK1237" s="6"/>
      <c r="AL1237" s="6"/>
      <c r="AM1237" s="6"/>
      <c r="AN1237" s="6"/>
      <c r="AO1237" s="6"/>
      <c r="AP1237" s="6"/>
      <c r="AQ1237" s="6"/>
      <c r="AR1237" s="6"/>
      <c r="AS1237" s="6"/>
      <c r="AT1237" s="6"/>
      <c r="AU1237" s="6"/>
      <c r="AV1237" s="6"/>
      <c r="AW1237" s="6"/>
      <c r="AX1237" s="6"/>
    </row>
    <row r="1238" spans="1:50" ht="12" customHeight="1">
      <c r="A1238" s="6"/>
      <c r="B1238" s="6"/>
      <c r="C1238" s="6"/>
      <c r="D1238" s="6"/>
      <c r="E1238" s="6"/>
      <c r="F1238" s="6"/>
      <c r="G1238" s="6"/>
      <c r="H1238" s="6"/>
      <c r="I1238" s="6"/>
      <c r="J1238" s="6"/>
      <c r="K1238" s="6"/>
      <c r="L1238" s="6"/>
      <c r="M1238" s="61"/>
      <c r="N1238" s="6" t="str">
        <v/>
      </c>
      <c r="O1238" s="6"/>
      <c r="P1238" s="6"/>
      <c r="Q1238" s="6"/>
      <c r="R1238" s="6"/>
      <c r="S1238" s="6"/>
      <c r="T1238" s="6"/>
      <c r="U1238" s="6"/>
      <c r="V1238" s="6"/>
      <c r="W1238" s="6"/>
      <c r="X1238" s="6"/>
      <c r="Y1238" s="6"/>
      <c r="Z1238" s="6"/>
      <c r="AA1238" s="6"/>
      <c r="AB1238" s="6"/>
      <c r="AC1238" s="6"/>
      <c r="AD1238" s="6"/>
      <c r="AE1238" s="6"/>
      <c r="AF1238" s="6"/>
      <c r="AG1238" s="6"/>
      <c r="AH1238" s="6"/>
      <c r="AI1238" s="6"/>
      <c r="AJ1238" s="6"/>
      <c r="AK1238" s="6"/>
      <c r="AL1238" s="6"/>
      <c r="AM1238" s="6"/>
      <c r="AN1238" s="6"/>
      <c r="AO1238" s="6"/>
      <c r="AP1238" s="6"/>
      <c r="AQ1238" s="6"/>
      <c r="AR1238" s="6"/>
      <c r="AS1238" s="6"/>
      <c r="AT1238" s="6"/>
      <c r="AU1238" s="6"/>
      <c r="AV1238" s="6"/>
      <c r="AW1238" s="6"/>
      <c r="AX1238" s="6"/>
    </row>
    <row r="1239" spans="1:50" ht="12" customHeight="1">
      <c r="A1239" s="6"/>
      <c r="B1239" s="6"/>
      <c r="C1239" s="6"/>
      <c r="D1239" s="6"/>
      <c r="E1239" s="6"/>
      <c r="F1239" s="6"/>
      <c r="G1239" s="6"/>
      <c r="H1239" s="6"/>
      <c r="I1239" s="6"/>
      <c r="J1239" s="6"/>
      <c r="K1239" s="6"/>
      <c r="L1239" s="6"/>
      <c r="M1239" s="61"/>
      <c r="N1239" s="6" t="str">
        <v/>
      </c>
      <c r="O1239" s="6"/>
      <c r="P1239" s="6"/>
      <c r="Q1239" s="6"/>
      <c r="R1239" s="6"/>
      <c r="S1239" s="6"/>
      <c r="T1239" s="6"/>
      <c r="U1239" s="6"/>
      <c r="V1239" s="6"/>
      <c r="W1239" s="6"/>
      <c r="X1239" s="6"/>
      <c r="Y1239" s="6"/>
      <c r="Z1239" s="6"/>
      <c r="AA1239" s="6"/>
      <c r="AB1239" s="6"/>
      <c r="AC1239" s="6"/>
      <c r="AD1239" s="6"/>
      <c r="AE1239" s="6"/>
      <c r="AF1239" s="6"/>
      <c r="AG1239" s="6"/>
      <c r="AH1239" s="6"/>
      <c r="AI1239" s="6"/>
      <c r="AJ1239" s="6"/>
      <c r="AK1239" s="6"/>
      <c r="AL1239" s="6"/>
      <c r="AM1239" s="6"/>
      <c r="AN1239" s="6"/>
      <c r="AO1239" s="6"/>
      <c r="AP1239" s="6"/>
      <c r="AQ1239" s="6"/>
      <c r="AR1239" s="6"/>
      <c r="AS1239" s="6"/>
      <c r="AT1239" s="6"/>
      <c r="AU1239" s="6"/>
      <c r="AV1239" s="6"/>
      <c r="AW1239" s="6"/>
      <c r="AX1239" s="6"/>
    </row>
    <row r="1240" spans="1:50" ht="12" customHeight="1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  <c r="M1240" s="61"/>
      <c r="N1240" s="6" t="str">
        <v/>
      </c>
      <c r="O1240" s="6"/>
      <c r="P1240" s="6"/>
      <c r="Q1240" s="6"/>
      <c r="R1240" s="6"/>
      <c r="S1240" s="6"/>
      <c r="T1240" s="6"/>
      <c r="U1240" s="6"/>
      <c r="V1240" s="6"/>
      <c r="W1240" s="6"/>
      <c r="X1240" s="6"/>
      <c r="Y1240" s="6"/>
      <c r="Z1240" s="6"/>
      <c r="AA1240" s="6"/>
      <c r="AB1240" s="6"/>
      <c r="AC1240" s="6"/>
      <c r="AD1240" s="6"/>
      <c r="AE1240" s="6"/>
      <c r="AF1240" s="6"/>
      <c r="AG1240" s="6"/>
      <c r="AH1240" s="6"/>
      <c r="AI1240" s="6"/>
      <c r="AJ1240" s="6"/>
      <c r="AK1240" s="6"/>
      <c r="AL1240" s="6"/>
      <c r="AM1240" s="6"/>
      <c r="AN1240" s="6"/>
      <c r="AO1240" s="6"/>
      <c r="AP1240" s="6"/>
      <c r="AQ1240" s="6"/>
      <c r="AR1240" s="6"/>
      <c r="AS1240" s="6"/>
      <c r="AT1240" s="6"/>
      <c r="AU1240" s="6"/>
      <c r="AV1240" s="6"/>
      <c r="AW1240" s="6"/>
      <c r="AX1240" s="6"/>
    </row>
    <row r="1241" spans="1:50" ht="12" customHeight="1">
      <c r="A1241" s="6"/>
      <c r="B1241" s="6"/>
      <c r="C1241" s="6"/>
      <c r="D1241" s="6"/>
      <c r="E1241" s="6"/>
      <c r="F1241" s="6"/>
      <c r="G1241" s="6"/>
      <c r="H1241" s="6"/>
      <c r="I1241" s="6"/>
      <c r="J1241" s="6"/>
      <c r="K1241" s="6"/>
      <c r="L1241" s="6"/>
      <c r="M1241" s="61"/>
      <c r="N1241" s="6" t="str">
        <v/>
      </c>
      <c r="O1241" s="6"/>
      <c r="P1241" s="6"/>
      <c r="Q1241" s="6"/>
      <c r="R1241" s="6"/>
      <c r="S1241" s="6"/>
      <c r="T1241" s="6"/>
      <c r="U1241" s="6"/>
      <c r="V1241" s="6"/>
      <c r="W1241" s="6"/>
      <c r="X1241" s="6"/>
      <c r="Y1241" s="6"/>
      <c r="Z1241" s="6"/>
      <c r="AA1241" s="6"/>
      <c r="AB1241" s="6"/>
      <c r="AC1241" s="6"/>
      <c r="AD1241" s="6"/>
      <c r="AE1241" s="6"/>
      <c r="AF1241" s="6"/>
      <c r="AG1241" s="6"/>
      <c r="AH1241" s="6"/>
      <c r="AI1241" s="6"/>
      <c r="AJ1241" s="6"/>
      <c r="AK1241" s="6"/>
      <c r="AL1241" s="6"/>
      <c r="AM1241" s="6"/>
      <c r="AN1241" s="6"/>
      <c r="AO1241" s="6"/>
      <c r="AP1241" s="6"/>
      <c r="AQ1241" s="6"/>
      <c r="AR1241" s="6"/>
      <c r="AS1241" s="6"/>
      <c r="AT1241" s="6"/>
      <c r="AU1241" s="6"/>
      <c r="AV1241" s="6"/>
      <c r="AW1241" s="6"/>
      <c r="AX1241" s="6"/>
    </row>
    <row r="1242" spans="1:50" ht="12" customHeight="1">
      <c r="A1242" s="6"/>
      <c r="B1242" s="6"/>
      <c r="C1242" s="6"/>
      <c r="D1242" s="6"/>
      <c r="E1242" s="6"/>
      <c r="F1242" s="6"/>
      <c r="G1242" s="6"/>
      <c r="H1242" s="6"/>
      <c r="I1242" s="6"/>
      <c r="J1242" s="6"/>
      <c r="K1242" s="6"/>
      <c r="L1242" s="6"/>
      <c r="M1242" s="61"/>
      <c r="N1242" s="6" t="str">
        <v/>
      </c>
      <c r="O1242" s="6"/>
      <c r="P1242" s="6"/>
      <c r="Q1242" s="6"/>
      <c r="R1242" s="6"/>
      <c r="S1242" s="6"/>
      <c r="T1242" s="6"/>
      <c r="U1242" s="6"/>
      <c r="V1242" s="6"/>
      <c r="W1242" s="6"/>
      <c r="X1242" s="6"/>
      <c r="Y1242" s="6"/>
      <c r="Z1242" s="6"/>
      <c r="AA1242" s="6"/>
      <c r="AB1242" s="6"/>
      <c r="AC1242" s="6"/>
      <c r="AD1242" s="6"/>
      <c r="AE1242" s="6"/>
      <c r="AF1242" s="6"/>
      <c r="AG1242" s="6"/>
      <c r="AH1242" s="6"/>
      <c r="AI1242" s="6"/>
      <c r="AJ1242" s="6"/>
      <c r="AK1242" s="6"/>
      <c r="AL1242" s="6"/>
      <c r="AM1242" s="6"/>
      <c r="AN1242" s="6"/>
      <c r="AO1242" s="6"/>
      <c r="AP1242" s="6"/>
      <c r="AQ1242" s="6"/>
      <c r="AR1242" s="6"/>
      <c r="AS1242" s="6"/>
      <c r="AT1242" s="6"/>
      <c r="AU1242" s="6"/>
      <c r="AV1242" s="6"/>
      <c r="AW1242" s="6"/>
      <c r="AX1242" s="6"/>
    </row>
    <row r="1243" spans="1:50" ht="12" customHeight="1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6"/>
      <c r="M1243" s="61"/>
      <c r="N1243" s="6" t="str">
        <v/>
      </c>
      <c r="O1243" s="6"/>
      <c r="P1243" s="6"/>
      <c r="Q1243" s="6"/>
      <c r="R1243" s="6"/>
      <c r="S1243" s="6"/>
      <c r="T1243" s="6"/>
      <c r="U1243" s="6"/>
      <c r="V1243" s="6"/>
      <c r="W1243" s="6"/>
      <c r="X1243" s="6"/>
      <c r="Y1243" s="6"/>
      <c r="Z1243" s="6"/>
      <c r="AA1243" s="6"/>
      <c r="AB1243" s="6"/>
      <c r="AC1243" s="6"/>
      <c r="AD1243" s="6"/>
      <c r="AE1243" s="6"/>
      <c r="AF1243" s="6"/>
      <c r="AG1243" s="6"/>
      <c r="AH1243" s="6"/>
      <c r="AI1243" s="6"/>
      <c r="AJ1243" s="6"/>
      <c r="AK1243" s="6"/>
      <c r="AL1243" s="6"/>
      <c r="AM1243" s="6"/>
      <c r="AN1243" s="6"/>
      <c r="AO1243" s="6"/>
      <c r="AP1243" s="6"/>
      <c r="AQ1243" s="6"/>
      <c r="AR1243" s="6"/>
      <c r="AS1243" s="6"/>
      <c r="AT1243" s="6"/>
      <c r="AU1243" s="6"/>
      <c r="AV1243" s="6"/>
      <c r="AW1243" s="6"/>
      <c r="AX1243" s="6"/>
    </row>
    <row r="1244" spans="1:50" ht="12" customHeight="1">
      <c r="A1244" s="6"/>
      <c r="B1244" s="6"/>
      <c r="C1244" s="6"/>
      <c r="D1244" s="6"/>
      <c r="E1244" s="6"/>
      <c r="F1244" s="6"/>
      <c r="G1244" s="6"/>
      <c r="H1244" s="6"/>
      <c r="I1244" s="6"/>
      <c r="J1244" s="6"/>
      <c r="K1244" s="6"/>
      <c r="L1244" s="6"/>
      <c r="M1244" s="61"/>
      <c r="N1244" s="6" t="str">
        <v/>
      </c>
      <c r="O1244" s="6"/>
      <c r="P1244" s="6"/>
      <c r="Q1244" s="6"/>
      <c r="R1244" s="6"/>
      <c r="S1244" s="6"/>
      <c r="T1244" s="6"/>
      <c r="U1244" s="6"/>
      <c r="V1244" s="6"/>
      <c r="W1244" s="6"/>
      <c r="X1244" s="6"/>
      <c r="Y1244" s="6"/>
      <c r="Z1244" s="6"/>
      <c r="AA1244" s="6"/>
      <c r="AB1244" s="6"/>
      <c r="AC1244" s="6"/>
      <c r="AD1244" s="6"/>
      <c r="AE1244" s="6"/>
      <c r="AF1244" s="6"/>
      <c r="AG1244" s="6"/>
      <c r="AH1244" s="6"/>
      <c r="AI1244" s="6"/>
      <c r="AJ1244" s="6"/>
      <c r="AK1244" s="6"/>
      <c r="AL1244" s="6"/>
      <c r="AM1244" s="6"/>
      <c r="AN1244" s="6"/>
      <c r="AO1244" s="6"/>
      <c r="AP1244" s="6"/>
      <c r="AQ1244" s="6"/>
      <c r="AR1244" s="6"/>
      <c r="AS1244" s="6"/>
      <c r="AT1244" s="6"/>
      <c r="AU1244" s="6"/>
      <c r="AV1244" s="6"/>
      <c r="AW1244" s="6"/>
      <c r="AX1244" s="6"/>
    </row>
    <row r="1245" spans="1:50" ht="12" customHeight="1">
      <c r="A1245" s="6"/>
      <c r="B1245" s="6"/>
      <c r="C1245" s="6"/>
      <c r="D1245" s="6"/>
      <c r="E1245" s="6"/>
      <c r="F1245" s="6"/>
      <c r="G1245" s="6"/>
      <c r="H1245" s="6"/>
      <c r="I1245" s="6"/>
      <c r="J1245" s="6"/>
      <c r="K1245" s="6"/>
      <c r="L1245" s="6"/>
      <c r="M1245" s="61"/>
      <c r="N1245" s="6" t="str">
        <v/>
      </c>
      <c r="O1245" s="6"/>
      <c r="P1245" s="6"/>
      <c r="Q1245" s="6"/>
      <c r="R1245" s="6"/>
      <c r="S1245" s="6"/>
      <c r="T1245" s="6"/>
      <c r="U1245" s="6"/>
      <c r="V1245" s="6"/>
      <c r="W1245" s="6"/>
      <c r="X1245" s="6"/>
      <c r="Y1245" s="6"/>
      <c r="Z1245" s="6"/>
      <c r="AA1245" s="6"/>
      <c r="AB1245" s="6"/>
      <c r="AC1245" s="6"/>
      <c r="AD1245" s="6"/>
      <c r="AE1245" s="6"/>
      <c r="AF1245" s="6"/>
      <c r="AG1245" s="6"/>
      <c r="AH1245" s="6"/>
      <c r="AI1245" s="6"/>
      <c r="AJ1245" s="6"/>
      <c r="AK1245" s="6"/>
      <c r="AL1245" s="6"/>
      <c r="AM1245" s="6"/>
      <c r="AN1245" s="6"/>
      <c r="AO1245" s="6"/>
      <c r="AP1245" s="6"/>
      <c r="AQ1245" s="6"/>
      <c r="AR1245" s="6"/>
      <c r="AS1245" s="6"/>
      <c r="AT1245" s="6"/>
      <c r="AU1245" s="6"/>
      <c r="AV1245" s="6"/>
      <c r="AW1245" s="6"/>
      <c r="AX1245" s="6"/>
    </row>
    <row r="1246" spans="1:50" ht="12" customHeight="1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  <c r="M1246" s="61"/>
      <c r="N1246" s="6" t="str">
        <v/>
      </c>
      <c r="O1246" s="6"/>
      <c r="P1246" s="6"/>
      <c r="Q1246" s="6"/>
      <c r="R1246" s="6"/>
      <c r="S1246" s="6"/>
      <c r="T1246" s="6"/>
      <c r="U1246" s="6"/>
      <c r="V1246" s="6"/>
      <c r="W1246" s="6"/>
      <c r="X1246" s="6"/>
      <c r="Y1246" s="6"/>
      <c r="Z1246" s="6"/>
      <c r="AA1246" s="6"/>
      <c r="AB1246" s="6"/>
      <c r="AC1246" s="6"/>
      <c r="AD1246" s="6"/>
      <c r="AE1246" s="6"/>
      <c r="AF1246" s="6"/>
      <c r="AG1246" s="6"/>
      <c r="AH1246" s="6"/>
      <c r="AI1246" s="6"/>
      <c r="AJ1246" s="6"/>
      <c r="AK1246" s="6"/>
      <c r="AL1246" s="6"/>
      <c r="AM1246" s="6"/>
      <c r="AN1246" s="6"/>
      <c r="AO1246" s="6"/>
      <c r="AP1246" s="6"/>
      <c r="AQ1246" s="6"/>
      <c r="AR1246" s="6"/>
      <c r="AS1246" s="6"/>
      <c r="AT1246" s="6"/>
      <c r="AU1246" s="6"/>
      <c r="AV1246" s="6"/>
      <c r="AW1246" s="6"/>
      <c r="AX1246" s="6"/>
    </row>
    <row r="1247" spans="1:50" ht="12" customHeight="1">
      <c r="A1247" s="6"/>
      <c r="B1247" s="6"/>
      <c r="C1247" s="6"/>
      <c r="D1247" s="6"/>
      <c r="E1247" s="6"/>
      <c r="F1247" s="6"/>
      <c r="G1247" s="6"/>
      <c r="H1247" s="6"/>
      <c r="I1247" s="6"/>
      <c r="J1247" s="6"/>
      <c r="K1247" s="6"/>
      <c r="L1247" s="6"/>
      <c r="M1247" s="61"/>
      <c r="N1247" s="6" t="str">
        <v/>
      </c>
      <c r="O1247" s="6"/>
      <c r="P1247" s="6"/>
      <c r="Q1247" s="6"/>
      <c r="R1247" s="6"/>
      <c r="S1247" s="6"/>
      <c r="T1247" s="6"/>
      <c r="U1247" s="6"/>
      <c r="V1247" s="6"/>
      <c r="W1247" s="6"/>
      <c r="X1247" s="6"/>
      <c r="Y1247" s="6"/>
      <c r="Z1247" s="6"/>
      <c r="AA1247" s="6"/>
      <c r="AB1247" s="6"/>
      <c r="AC1247" s="6"/>
      <c r="AD1247" s="6"/>
      <c r="AE1247" s="6"/>
      <c r="AF1247" s="6"/>
      <c r="AG1247" s="6"/>
      <c r="AH1247" s="6"/>
      <c r="AI1247" s="6"/>
      <c r="AJ1247" s="6"/>
      <c r="AK1247" s="6"/>
      <c r="AL1247" s="6"/>
      <c r="AM1247" s="6"/>
      <c r="AN1247" s="6"/>
      <c r="AO1247" s="6"/>
      <c r="AP1247" s="6"/>
      <c r="AQ1247" s="6"/>
      <c r="AR1247" s="6"/>
      <c r="AS1247" s="6"/>
      <c r="AT1247" s="6"/>
      <c r="AU1247" s="6"/>
      <c r="AV1247" s="6"/>
      <c r="AW1247" s="6"/>
      <c r="AX1247" s="6"/>
    </row>
    <row r="1248" spans="1:50" ht="12" customHeight="1">
      <c r="A1248" s="6"/>
      <c r="B1248" s="6"/>
      <c r="C1248" s="6"/>
      <c r="D1248" s="6"/>
      <c r="E1248" s="6"/>
      <c r="F1248" s="6"/>
      <c r="G1248" s="6"/>
      <c r="H1248" s="6"/>
      <c r="I1248" s="6"/>
      <c r="J1248" s="6"/>
      <c r="K1248" s="6"/>
      <c r="L1248" s="6"/>
      <c r="M1248" s="61"/>
      <c r="N1248" s="6" t="str">
        <v/>
      </c>
      <c r="O1248" s="6"/>
      <c r="P1248" s="6"/>
      <c r="Q1248" s="6"/>
      <c r="R1248" s="6"/>
      <c r="S1248" s="6"/>
      <c r="T1248" s="6"/>
      <c r="U1248" s="6"/>
      <c r="V1248" s="6"/>
      <c r="W1248" s="6"/>
      <c r="X1248" s="6"/>
      <c r="Y1248" s="6"/>
      <c r="Z1248" s="6"/>
      <c r="AA1248" s="6"/>
      <c r="AB1248" s="6"/>
      <c r="AC1248" s="6"/>
      <c r="AD1248" s="6"/>
      <c r="AE1248" s="6"/>
      <c r="AF1248" s="6"/>
      <c r="AG1248" s="6"/>
      <c r="AH1248" s="6"/>
      <c r="AI1248" s="6"/>
      <c r="AJ1248" s="6"/>
      <c r="AK1248" s="6"/>
      <c r="AL1248" s="6"/>
      <c r="AM1248" s="6"/>
      <c r="AN1248" s="6"/>
      <c r="AO1248" s="6"/>
      <c r="AP1248" s="6"/>
      <c r="AQ1248" s="6"/>
      <c r="AR1248" s="6"/>
      <c r="AS1248" s="6"/>
      <c r="AT1248" s="6"/>
      <c r="AU1248" s="6"/>
      <c r="AV1248" s="6"/>
      <c r="AW1248" s="6"/>
      <c r="AX1248" s="6"/>
    </row>
    <row r="1249" spans="1:50" ht="12" customHeight="1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  <c r="M1249" s="61"/>
      <c r="N1249" s="6" t="str">
        <v/>
      </c>
      <c r="O1249" s="6"/>
      <c r="P1249" s="6"/>
      <c r="Q1249" s="6"/>
      <c r="R1249" s="6"/>
      <c r="S1249" s="6"/>
      <c r="T1249" s="6"/>
      <c r="U1249" s="6"/>
      <c r="V1249" s="6"/>
      <c r="W1249" s="6"/>
      <c r="X1249" s="6"/>
      <c r="Y1249" s="6"/>
      <c r="Z1249" s="6"/>
      <c r="AA1249" s="6"/>
      <c r="AB1249" s="6"/>
      <c r="AC1249" s="6"/>
      <c r="AD1249" s="6"/>
      <c r="AE1249" s="6"/>
      <c r="AF1249" s="6"/>
      <c r="AG1249" s="6"/>
      <c r="AH1249" s="6"/>
      <c r="AI1249" s="6"/>
      <c r="AJ1249" s="6"/>
      <c r="AK1249" s="6"/>
      <c r="AL1249" s="6"/>
      <c r="AM1249" s="6"/>
      <c r="AN1249" s="6"/>
      <c r="AO1249" s="6"/>
      <c r="AP1249" s="6"/>
      <c r="AQ1249" s="6"/>
      <c r="AR1249" s="6"/>
      <c r="AS1249" s="6"/>
      <c r="AT1249" s="6"/>
      <c r="AU1249" s="6"/>
      <c r="AV1249" s="6"/>
      <c r="AW1249" s="6"/>
      <c r="AX1249" s="6"/>
    </row>
    <row r="1250" spans="1:50" ht="12" customHeight="1">
      <c r="A1250" s="6"/>
      <c r="B1250" s="6"/>
      <c r="C1250" s="6"/>
      <c r="D1250" s="6"/>
      <c r="E1250" s="6"/>
      <c r="F1250" s="6"/>
      <c r="G1250" s="6"/>
      <c r="H1250" s="6"/>
      <c r="I1250" s="6"/>
      <c r="J1250" s="6"/>
      <c r="K1250" s="6"/>
      <c r="L1250" s="6"/>
      <c r="M1250" s="61"/>
      <c r="N1250" s="6" t="str">
        <v/>
      </c>
      <c r="O1250" s="6"/>
      <c r="P1250" s="6"/>
      <c r="Q1250" s="6"/>
      <c r="R1250" s="6"/>
      <c r="S1250" s="6"/>
      <c r="T1250" s="6"/>
      <c r="U1250" s="6"/>
      <c r="V1250" s="6"/>
      <c r="W1250" s="6"/>
      <c r="X1250" s="6"/>
      <c r="Y1250" s="6"/>
      <c r="Z1250" s="6"/>
      <c r="AA1250" s="6"/>
      <c r="AB1250" s="6"/>
      <c r="AC1250" s="6"/>
      <c r="AD1250" s="6"/>
      <c r="AE1250" s="6"/>
      <c r="AF1250" s="6"/>
      <c r="AG1250" s="6"/>
      <c r="AH1250" s="6"/>
      <c r="AI1250" s="6"/>
      <c r="AJ1250" s="6"/>
      <c r="AK1250" s="6"/>
      <c r="AL1250" s="6"/>
      <c r="AM1250" s="6"/>
      <c r="AN1250" s="6"/>
      <c r="AO1250" s="6"/>
      <c r="AP1250" s="6"/>
      <c r="AQ1250" s="6"/>
      <c r="AR1250" s="6"/>
      <c r="AS1250" s="6"/>
      <c r="AT1250" s="6"/>
      <c r="AU1250" s="6"/>
      <c r="AV1250" s="6"/>
      <c r="AW1250" s="6"/>
      <c r="AX1250" s="6"/>
    </row>
    <row r="1251" spans="1:50" ht="12" customHeight="1">
      <c r="A1251" s="6"/>
      <c r="B1251" s="6"/>
      <c r="C1251" s="6"/>
      <c r="D1251" s="6"/>
      <c r="E1251" s="6"/>
      <c r="F1251" s="6"/>
      <c r="G1251" s="6"/>
      <c r="H1251" s="6"/>
      <c r="I1251" s="6"/>
      <c r="J1251" s="6"/>
      <c r="K1251" s="6"/>
      <c r="L1251" s="6"/>
      <c r="M1251" s="61"/>
      <c r="N1251" s="6" t="str">
        <v/>
      </c>
      <c r="O1251" s="6"/>
      <c r="P1251" s="6"/>
      <c r="Q1251" s="6"/>
      <c r="R1251" s="6"/>
      <c r="S1251" s="6"/>
      <c r="T1251" s="6"/>
      <c r="U1251" s="6"/>
      <c r="V1251" s="6"/>
      <c r="W1251" s="6"/>
      <c r="X1251" s="6"/>
      <c r="Y1251" s="6"/>
      <c r="Z1251" s="6"/>
      <c r="AA1251" s="6"/>
      <c r="AB1251" s="6"/>
      <c r="AC1251" s="6"/>
      <c r="AD1251" s="6"/>
      <c r="AE1251" s="6"/>
      <c r="AF1251" s="6"/>
      <c r="AG1251" s="6"/>
      <c r="AH1251" s="6"/>
      <c r="AI1251" s="6"/>
      <c r="AJ1251" s="6"/>
      <c r="AK1251" s="6"/>
      <c r="AL1251" s="6"/>
      <c r="AM1251" s="6"/>
      <c r="AN1251" s="6"/>
      <c r="AO1251" s="6"/>
      <c r="AP1251" s="6"/>
      <c r="AQ1251" s="6"/>
      <c r="AR1251" s="6"/>
      <c r="AS1251" s="6"/>
      <c r="AT1251" s="6"/>
      <c r="AU1251" s="6"/>
      <c r="AV1251" s="6"/>
      <c r="AW1251" s="6"/>
      <c r="AX1251" s="6"/>
    </row>
    <row r="1252" spans="1:50" ht="12" customHeight="1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  <c r="M1252" s="61"/>
      <c r="N1252" s="6" t="str">
        <v/>
      </c>
      <c r="O1252" s="6"/>
      <c r="P1252" s="6"/>
      <c r="Q1252" s="6"/>
      <c r="R1252" s="6"/>
      <c r="S1252" s="6"/>
      <c r="T1252" s="6"/>
      <c r="U1252" s="6"/>
      <c r="V1252" s="6"/>
      <c r="W1252" s="6"/>
      <c r="X1252" s="6"/>
      <c r="Y1252" s="6"/>
      <c r="Z1252" s="6"/>
      <c r="AA1252" s="6"/>
      <c r="AB1252" s="6"/>
      <c r="AC1252" s="6"/>
      <c r="AD1252" s="6"/>
      <c r="AE1252" s="6"/>
      <c r="AF1252" s="6"/>
      <c r="AG1252" s="6"/>
      <c r="AH1252" s="6"/>
      <c r="AI1252" s="6"/>
      <c r="AJ1252" s="6"/>
      <c r="AK1252" s="6"/>
      <c r="AL1252" s="6"/>
      <c r="AM1252" s="6"/>
      <c r="AN1252" s="6"/>
      <c r="AO1252" s="6"/>
      <c r="AP1252" s="6"/>
      <c r="AQ1252" s="6"/>
      <c r="AR1252" s="6"/>
      <c r="AS1252" s="6"/>
      <c r="AT1252" s="6"/>
      <c r="AU1252" s="6"/>
      <c r="AV1252" s="6"/>
      <c r="AW1252" s="6"/>
      <c r="AX1252" s="6"/>
    </row>
    <row r="1253" spans="1:50" ht="12" customHeight="1">
      <c r="A1253" s="6"/>
      <c r="B1253" s="6"/>
      <c r="C1253" s="6"/>
      <c r="D1253" s="6"/>
      <c r="E1253" s="6"/>
      <c r="F1253" s="6"/>
      <c r="G1253" s="6"/>
      <c r="H1253" s="6"/>
      <c r="I1253" s="6"/>
      <c r="J1253" s="6"/>
      <c r="K1253" s="6"/>
      <c r="L1253" s="6"/>
      <c r="M1253" s="61"/>
      <c r="N1253" s="6" t="str">
        <v/>
      </c>
      <c r="O1253" s="6"/>
      <c r="P1253" s="6"/>
      <c r="Q1253" s="6"/>
      <c r="R1253" s="6"/>
      <c r="S1253" s="6"/>
      <c r="T1253" s="6"/>
      <c r="U1253" s="6"/>
      <c r="V1253" s="6"/>
      <c r="W1253" s="6"/>
      <c r="X1253" s="6"/>
      <c r="Y1253" s="6"/>
      <c r="Z1253" s="6"/>
      <c r="AA1253" s="6"/>
      <c r="AB1253" s="6"/>
      <c r="AC1253" s="6"/>
      <c r="AD1253" s="6"/>
      <c r="AE1253" s="6"/>
      <c r="AF1253" s="6"/>
      <c r="AG1253" s="6"/>
      <c r="AH1253" s="6"/>
      <c r="AI1253" s="6"/>
      <c r="AJ1253" s="6"/>
      <c r="AK1253" s="6"/>
      <c r="AL1253" s="6"/>
      <c r="AM1253" s="6"/>
      <c r="AN1253" s="6"/>
      <c r="AO1253" s="6"/>
      <c r="AP1253" s="6"/>
      <c r="AQ1253" s="6"/>
      <c r="AR1253" s="6"/>
      <c r="AS1253" s="6"/>
      <c r="AT1253" s="6"/>
      <c r="AU1253" s="6"/>
      <c r="AV1253" s="6"/>
      <c r="AW1253" s="6"/>
      <c r="AX1253" s="6"/>
    </row>
    <row r="1254" spans="1:50" ht="12" customHeight="1">
      <c r="A1254" s="6"/>
      <c r="B1254" s="6"/>
      <c r="C1254" s="6"/>
      <c r="D1254" s="6"/>
      <c r="E1254" s="6"/>
      <c r="F1254" s="6"/>
      <c r="G1254" s="6"/>
      <c r="H1254" s="6"/>
      <c r="I1254" s="6"/>
      <c r="J1254" s="6"/>
      <c r="K1254" s="6"/>
      <c r="L1254" s="6"/>
      <c r="M1254" s="61"/>
      <c r="N1254" s="6" t="str">
        <v/>
      </c>
      <c r="O1254" s="6"/>
      <c r="P1254" s="6"/>
      <c r="Q1254" s="6"/>
      <c r="R1254" s="6"/>
      <c r="S1254" s="6"/>
      <c r="T1254" s="6"/>
      <c r="U1254" s="6"/>
      <c r="V1254" s="6"/>
      <c r="W1254" s="6"/>
      <c r="X1254" s="6"/>
      <c r="Y1254" s="6"/>
      <c r="Z1254" s="6"/>
      <c r="AA1254" s="6"/>
      <c r="AB1254" s="6"/>
      <c r="AC1254" s="6"/>
      <c r="AD1254" s="6"/>
      <c r="AE1254" s="6"/>
      <c r="AF1254" s="6"/>
      <c r="AG1254" s="6"/>
      <c r="AH1254" s="6"/>
      <c r="AI1254" s="6"/>
      <c r="AJ1254" s="6"/>
      <c r="AK1254" s="6"/>
      <c r="AL1254" s="6"/>
      <c r="AM1254" s="6"/>
      <c r="AN1254" s="6"/>
      <c r="AO1254" s="6"/>
      <c r="AP1254" s="6"/>
      <c r="AQ1254" s="6"/>
      <c r="AR1254" s="6"/>
      <c r="AS1254" s="6"/>
      <c r="AT1254" s="6"/>
      <c r="AU1254" s="6"/>
      <c r="AV1254" s="6"/>
      <c r="AW1254" s="6"/>
      <c r="AX1254" s="6"/>
    </row>
    <row r="1255" spans="1:50" ht="12" customHeight="1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  <c r="M1255" s="61"/>
      <c r="N1255" s="6" t="str">
        <v/>
      </c>
      <c r="O1255" s="6"/>
      <c r="P1255" s="6"/>
      <c r="Q1255" s="6"/>
      <c r="R1255" s="6"/>
      <c r="S1255" s="6"/>
      <c r="T1255" s="6"/>
      <c r="U1255" s="6"/>
      <c r="V1255" s="6"/>
      <c r="W1255" s="6"/>
      <c r="X1255" s="6"/>
      <c r="Y1255" s="6"/>
      <c r="Z1255" s="6"/>
      <c r="AA1255" s="6"/>
      <c r="AB1255" s="6"/>
      <c r="AC1255" s="6"/>
      <c r="AD1255" s="6"/>
      <c r="AE1255" s="6"/>
      <c r="AF1255" s="6"/>
      <c r="AG1255" s="6"/>
      <c r="AH1255" s="6"/>
      <c r="AI1255" s="6"/>
      <c r="AJ1255" s="6"/>
      <c r="AK1255" s="6"/>
      <c r="AL1255" s="6"/>
      <c r="AM1255" s="6"/>
      <c r="AN1255" s="6"/>
      <c r="AO1255" s="6"/>
      <c r="AP1255" s="6"/>
      <c r="AQ1255" s="6"/>
      <c r="AR1255" s="6"/>
      <c r="AS1255" s="6"/>
      <c r="AT1255" s="6"/>
      <c r="AU1255" s="6"/>
      <c r="AV1255" s="6"/>
      <c r="AW1255" s="6"/>
      <c r="AX1255" s="6"/>
    </row>
    <row r="1256" spans="1:50" ht="12" customHeight="1">
      <c r="A1256" s="6"/>
      <c r="B1256" s="6"/>
      <c r="C1256" s="6"/>
      <c r="D1256" s="6"/>
      <c r="E1256" s="6"/>
      <c r="F1256" s="6"/>
      <c r="G1256" s="6"/>
      <c r="H1256" s="6"/>
      <c r="I1256" s="6"/>
      <c r="J1256" s="6"/>
      <c r="K1256" s="6"/>
      <c r="L1256" s="6"/>
      <c r="M1256" s="61"/>
      <c r="N1256" s="6" t="str">
        <v/>
      </c>
      <c r="O1256" s="6"/>
      <c r="P1256" s="6"/>
      <c r="Q1256" s="6"/>
      <c r="R1256" s="6"/>
      <c r="S1256" s="6"/>
      <c r="T1256" s="6"/>
      <c r="U1256" s="6"/>
      <c r="V1256" s="6"/>
      <c r="W1256" s="6"/>
      <c r="X1256" s="6"/>
      <c r="Y1256" s="6"/>
      <c r="Z1256" s="6"/>
      <c r="AA1256" s="6"/>
      <c r="AB1256" s="6"/>
      <c r="AC1256" s="6"/>
      <c r="AD1256" s="6"/>
      <c r="AE1256" s="6"/>
      <c r="AF1256" s="6"/>
      <c r="AG1256" s="6"/>
      <c r="AH1256" s="6"/>
      <c r="AI1256" s="6"/>
      <c r="AJ1256" s="6"/>
      <c r="AK1256" s="6"/>
      <c r="AL1256" s="6"/>
      <c r="AM1256" s="6"/>
      <c r="AN1256" s="6"/>
      <c r="AO1256" s="6"/>
      <c r="AP1256" s="6"/>
      <c r="AQ1256" s="6"/>
      <c r="AR1256" s="6"/>
      <c r="AS1256" s="6"/>
      <c r="AT1256" s="6"/>
      <c r="AU1256" s="6"/>
      <c r="AV1256" s="6"/>
      <c r="AW1256" s="6"/>
      <c r="AX1256" s="6"/>
    </row>
    <row r="1257" spans="1:50" ht="12" customHeight="1">
      <c r="A1257" s="6"/>
      <c r="B1257" s="6"/>
      <c r="C1257" s="6"/>
      <c r="D1257" s="6"/>
      <c r="E1257" s="6"/>
      <c r="F1257" s="6"/>
      <c r="G1257" s="6"/>
      <c r="H1257" s="6"/>
      <c r="I1257" s="6"/>
      <c r="J1257" s="6"/>
      <c r="K1257" s="6"/>
      <c r="L1257" s="6"/>
      <c r="M1257" s="61"/>
      <c r="N1257" s="6" t="str">
        <v/>
      </c>
      <c r="O1257" s="6"/>
      <c r="P1257" s="6"/>
      <c r="Q1257" s="6"/>
      <c r="R1257" s="6"/>
      <c r="S1257" s="6"/>
      <c r="T1257" s="6"/>
      <c r="U1257" s="6"/>
      <c r="V1257" s="6"/>
      <c r="W1257" s="6"/>
      <c r="X1257" s="6"/>
      <c r="Y1257" s="6"/>
      <c r="Z1257" s="6"/>
      <c r="AA1257" s="6"/>
      <c r="AB1257" s="6"/>
      <c r="AC1257" s="6"/>
      <c r="AD1257" s="6"/>
      <c r="AE1257" s="6"/>
      <c r="AF1257" s="6"/>
      <c r="AG1257" s="6"/>
      <c r="AH1257" s="6"/>
      <c r="AI1257" s="6"/>
      <c r="AJ1257" s="6"/>
      <c r="AK1257" s="6"/>
      <c r="AL1257" s="6"/>
      <c r="AM1257" s="6"/>
      <c r="AN1257" s="6"/>
      <c r="AO1257" s="6"/>
      <c r="AP1257" s="6"/>
      <c r="AQ1257" s="6"/>
      <c r="AR1257" s="6"/>
      <c r="AS1257" s="6"/>
      <c r="AT1257" s="6"/>
      <c r="AU1257" s="6"/>
      <c r="AV1257" s="6"/>
      <c r="AW1257" s="6"/>
      <c r="AX1257" s="6"/>
    </row>
    <row r="1258" spans="1:50" ht="12" customHeight="1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6"/>
      <c r="M1258" s="61"/>
      <c r="N1258" s="6" t="str">
        <v/>
      </c>
      <c r="O1258" s="6"/>
      <c r="P1258" s="6"/>
      <c r="Q1258" s="6"/>
      <c r="R1258" s="6"/>
      <c r="S1258" s="6"/>
      <c r="T1258" s="6"/>
      <c r="U1258" s="6"/>
      <c r="V1258" s="6"/>
      <c r="W1258" s="6"/>
      <c r="X1258" s="6"/>
      <c r="Y1258" s="6"/>
      <c r="Z1258" s="6"/>
      <c r="AA1258" s="6"/>
      <c r="AB1258" s="6"/>
      <c r="AC1258" s="6"/>
      <c r="AD1258" s="6"/>
      <c r="AE1258" s="6"/>
      <c r="AF1258" s="6"/>
      <c r="AG1258" s="6"/>
      <c r="AH1258" s="6"/>
      <c r="AI1258" s="6"/>
      <c r="AJ1258" s="6"/>
      <c r="AK1258" s="6"/>
      <c r="AL1258" s="6"/>
      <c r="AM1258" s="6"/>
      <c r="AN1258" s="6"/>
      <c r="AO1258" s="6"/>
      <c r="AP1258" s="6"/>
      <c r="AQ1258" s="6"/>
      <c r="AR1258" s="6"/>
      <c r="AS1258" s="6"/>
      <c r="AT1258" s="6"/>
      <c r="AU1258" s="6"/>
      <c r="AV1258" s="6"/>
      <c r="AW1258" s="6"/>
      <c r="AX1258" s="6"/>
    </row>
    <row r="1259" spans="1:50" ht="12" customHeight="1">
      <c r="A1259" s="6"/>
      <c r="B1259" s="6"/>
      <c r="C1259" s="6"/>
      <c r="D1259" s="6"/>
      <c r="E1259" s="6"/>
      <c r="F1259" s="6"/>
      <c r="G1259" s="6"/>
      <c r="H1259" s="6"/>
      <c r="I1259" s="6"/>
      <c r="J1259" s="6"/>
      <c r="K1259" s="6"/>
      <c r="L1259" s="6"/>
      <c r="M1259" s="61"/>
      <c r="N1259" s="6" t="str">
        <v/>
      </c>
      <c r="O1259" s="6"/>
      <c r="P1259" s="6"/>
      <c r="Q1259" s="6"/>
      <c r="R1259" s="6"/>
      <c r="S1259" s="6"/>
      <c r="T1259" s="6"/>
      <c r="U1259" s="6"/>
      <c r="V1259" s="6"/>
      <c r="W1259" s="6"/>
      <c r="X1259" s="6"/>
      <c r="Y1259" s="6"/>
      <c r="Z1259" s="6"/>
      <c r="AA1259" s="6"/>
      <c r="AB1259" s="6"/>
      <c r="AC1259" s="6"/>
      <c r="AD1259" s="6"/>
      <c r="AE1259" s="6"/>
      <c r="AF1259" s="6"/>
      <c r="AG1259" s="6"/>
      <c r="AH1259" s="6"/>
      <c r="AI1259" s="6"/>
      <c r="AJ1259" s="6"/>
      <c r="AK1259" s="6"/>
      <c r="AL1259" s="6"/>
      <c r="AM1259" s="6"/>
      <c r="AN1259" s="6"/>
      <c r="AO1259" s="6"/>
      <c r="AP1259" s="6"/>
      <c r="AQ1259" s="6"/>
      <c r="AR1259" s="6"/>
      <c r="AS1259" s="6"/>
      <c r="AT1259" s="6"/>
      <c r="AU1259" s="6"/>
      <c r="AV1259" s="6"/>
      <c r="AW1259" s="6"/>
      <c r="AX1259" s="6"/>
    </row>
    <row r="1260" spans="1:50" ht="12" customHeight="1">
      <c r="A1260" s="6"/>
      <c r="B1260" s="6"/>
      <c r="C1260" s="6"/>
      <c r="D1260" s="6"/>
      <c r="E1260" s="6"/>
      <c r="F1260" s="6"/>
      <c r="G1260" s="6"/>
      <c r="H1260" s="6"/>
      <c r="I1260" s="6"/>
      <c r="J1260" s="6"/>
      <c r="K1260" s="6"/>
      <c r="L1260" s="6"/>
      <c r="M1260" s="61"/>
      <c r="N1260" s="6" t="str">
        <v/>
      </c>
      <c r="O1260" s="6"/>
      <c r="P1260" s="6"/>
      <c r="Q1260" s="6"/>
      <c r="R1260" s="6"/>
      <c r="S1260" s="6"/>
      <c r="T1260" s="6"/>
      <c r="U1260" s="6"/>
      <c r="V1260" s="6"/>
      <c r="W1260" s="6"/>
      <c r="X1260" s="6"/>
      <c r="Y1260" s="6"/>
      <c r="Z1260" s="6"/>
      <c r="AA1260" s="6"/>
      <c r="AB1260" s="6"/>
      <c r="AC1260" s="6"/>
      <c r="AD1260" s="6"/>
      <c r="AE1260" s="6"/>
      <c r="AF1260" s="6"/>
      <c r="AG1260" s="6"/>
      <c r="AH1260" s="6"/>
      <c r="AI1260" s="6"/>
      <c r="AJ1260" s="6"/>
      <c r="AK1260" s="6"/>
      <c r="AL1260" s="6"/>
      <c r="AM1260" s="6"/>
      <c r="AN1260" s="6"/>
      <c r="AO1260" s="6"/>
      <c r="AP1260" s="6"/>
      <c r="AQ1260" s="6"/>
      <c r="AR1260" s="6"/>
      <c r="AS1260" s="6"/>
      <c r="AT1260" s="6"/>
      <c r="AU1260" s="6"/>
      <c r="AV1260" s="6"/>
      <c r="AW1260" s="6"/>
      <c r="AX1260" s="6"/>
    </row>
    <row r="1261" spans="1:50" ht="12" customHeight="1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  <c r="M1261" s="61"/>
      <c r="N1261" s="6" t="str">
        <v/>
      </c>
      <c r="O1261" s="6"/>
      <c r="P1261" s="6"/>
      <c r="Q1261" s="6"/>
      <c r="R1261" s="6"/>
      <c r="S1261" s="6"/>
      <c r="T1261" s="6"/>
      <c r="U1261" s="6"/>
      <c r="V1261" s="6"/>
      <c r="W1261" s="6"/>
      <c r="X1261" s="6"/>
      <c r="Y1261" s="6"/>
      <c r="Z1261" s="6"/>
      <c r="AA1261" s="6"/>
      <c r="AB1261" s="6"/>
      <c r="AC1261" s="6"/>
      <c r="AD1261" s="6"/>
      <c r="AE1261" s="6"/>
      <c r="AF1261" s="6"/>
      <c r="AG1261" s="6"/>
      <c r="AH1261" s="6"/>
      <c r="AI1261" s="6"/>
      <c r="AJ1261" s="6"/>
      <c r="AK1261" s="6"/>
      <c r="AL1261" s="6"/>
      <c r="AM1261" s="6"/>
      <c r="AN1261" s="6"/>
      <c r="AO1261" s="6"/>
      <c r="AP1261" s="6"/>
      <c r="AQ1261" s="6"/>
      <c r="AR1261" s="6"/>
      <c r="AS1261" s="6"/>
      <c r="AT1261" s="6"/>
      <c r="AU1261" s="6"/>
      <c r="AV1261" s="6"/>
      <c r="AW1261" s="6"/>
      <c r="AX1261" s="6"/>
    </row>
    <row r="1262" spans="1:50" ht="12" customHeight="1">
      <c r="A1262" s="6"/>
      <c r="B1262" s="6"/>
      <c r="C1262" s="6"/>
      <c r="D1262" s="6"/>
      <c r="E1262" s="6"/>
      <c r="F1262" s="6"/>
      <c r="G1262" s="6"/>
      <c r="H1262" s="6"/>
      <c r="I1262" s="6"/>
      <c r="J1262" s="6"/>
      <c r="K1262" s="6"/>
      <c r="L1262" s="6"/>
      <c r="M1262" s="61"/>
      <c r="N1262" s="6" t="str">
        <v/>
      </c>
      <c r="O1262" s="6"/>
      <c r="P1262" s="6"/>
      <c r="Q1262" s="6"/>
      <c r="R1262" s="6"/>
      <c r="S1262" s="6"/>
      <c r="T1262" s="6"/>
      <c r="U1262" s="6"/>
      <c r="V1262" s="6"/>
      <c r="W1262" s="6"/>
      <c r="X1262" s="6"/>
      <c r="Y1262" s="6"/>
      <c r="Z1262" s="6"/>
      <c r="AA1262" s="6"/>
      <c r="AB1262" s="6"/>
      <c r="AC1262" s="6"/>
      <c r="AD1262" s="6"/>
      <c r="AE1262" s="6"/>
      <c r="AF1262" s="6"/>
      <c r="AG1262" s="6"/>
      <c r="AH1262" s="6"/>
      <c r="AI1262" s="6"/>
      <c r="AJ1262" s="6"/>
      <c r="AK1262" s="6"/>
      <c r="AL1262" s="6"/>
      <c r="AM1262" s="6"/>
      <c r="AN1262" s="6"/>
      <c r="AO1262" s="6"/>
      <c r="AP1262" s="6"/>
      <c r="AQ1262" s="6"/>
      <c r="AR1262" s="6"/>
      <c r="AS1262" s="6"/>
      <c r="AT1262" s="6"/>
      <c r="AU1262" s="6"/>
      <c r="AV1262" s="6"/>
      <c r="AW1262" s="6"/>
      <c r="AX1262" s="6"/>
    </row>
    <row r="1263" spans="1:50" ht="12" customHeight="1">
      <c r="A1263" s="6"/>
      <c r="B1263" s="6"/>
      <c r="C1263" s="6"/>
      <c r="D1263" s="6"/>
      <c r="E1263" s="6"/>
      <c r="F1263" s="6"/>
      <c r="G1263" s="6"/>
      <c r="H1263" s="6"/>
      <c r="I1263" s="6"/>
      <c r="J1263" s="6"/>
      <c r="K1263" s="6"/>
      <c r="L1263" s="6"/>
      <c r="M1263" s="61"/>
      <c r="N1263" s="6" t="str">
        <v/>
      </c>
      <c r="O1263" s="6"/>
      <c r="P1263" s="6"/>
      <c r="Q1263" s="6"/>
      <c r="R1263" s="6"/>
      <c r="S1263" s="6"/>
      <c r="T1263" s="6"/>
      <c r="U1263" s="6"/>
      <c r="V1263" s="6"/>
      <c r="W1263" s="6"/>
      <c r="X1263" s="6"/>
      <c r="Y1263" s="6"/>
      <c r="Z1263" s="6"/>
      <c r="AA1263" s="6"/>
      <c r="AB1263" s="6"/>
      <c r="AC1263" s="6"/>
      <c r="AD1263" s="6"/>
      <c r="AE1263" s="6"/>
      <c r="AF1263" s="6"/>
      <c r="AG1263" s="6"/>
      <c r="AH1263" s="6"/>
      <c r="AI1263" s="6"/>
      <c r="AJ1263" s="6"/>
      <c r="AK1263" s="6"/>
      <c r="AL1263" s="6"/>
      <c r="AM1263" s="6"/>
      <c r="AN1263" s="6"/>
      <c r="AO1263" s="6"/>
      <c r="AP1263" s="6"/>
      <c r="AQ1263" s="6"/>
      <c r="AR1263" s="6"/>
      <c r="AS1263" s="6"/>
      <c r="AT1263" s="6"/>
      <c r="AU1263" s="6"/>
      <c r="AV1263" s="6"/>
      <c r="AW1263" s="6"/>
      <c r="AX1263" s="6"/>
    </row>
    <row r="1264" spans="1:50" ht="12" customHeight="1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  <c r="M1264" s="61"/>
      <c r="N1264" s="6" t="str">
        <v/>
      </c>
      <c r="O1264" s="6"/>
      <c r="P1264" s="6"/>
      <c r="Q1264" s="6"/>
      <c r="R1264" s="6"/>
      <c r="S1264" s="6"/>
      <c r="T1264" s="6"/>
      <c r="U1264" s="6"/>
      <c r="V1264" s="6"/>
      <c r="W1264" s="6"/>
      <c r="X1264" s="6"/>
      <c r="Y1264" s="6"/>
      <c r="Z1264" s="6"/>
      <c r="AA1264" s="6"/>
      <c r="AB1264" s="6"/>
      <c r="AC1264" s="6"/>
      <c r="AD1264" s="6"/>
      <c r="AE1264" s="6"/>
      <c r="AF1264" s="6"/>
      <c r="AG1264" s="6"/>
      <c r="AH1264" s="6"/>
      <c r="AI1264" s="6"/>
      <c r="AJ1264" s="6"/>
      <c r="AK1264" s="6"/>
      <c r="AL1264" s="6"/>
      <c r="AM1264" s="6"/>
      <c r="AN1264" s="6"/>
      <c r="AO1264" s="6"/>
      <c r="AP1264" s="6"/>
      <c r="AQ1264" s="6"/>
      <c r="AR1264" s="6"/>
      <c r="AS1264" s="6"/>
      <c r="AT1264" s="6"/>
      <c r="AU1264" s="6"/>
      <c r="AV1264" s="6"/>
      <c r="AW1264" s="6"/>
      <c r="AX1264" s="6"/>
    </row>
    <row r="1265" spans="1:50" ht="12" customHeight="1">
      <c r="A1265" s="6"/>
      <c r="B1265" s="6"/>
      <c r="C1265" s="6"/>
      <c r="D1265" s="6"/>
      <c r="E1265" s="6"/>
      <c r="F1265" s="6"/>
      <c r="G1265" s="6"/>
      <c r="H1265" s="6"/>
      <c r="I1265" s="6"/>
      <c r="J1265" s="6"/>
      <c r="K1265" s="6"/>
      <c r="L1265" s="6"/>
      <c r="M1265" s="61"/>
      <c r="N1265" s="6" t="str">
        <v/>
      </c>
      <c r="O1265" s="6"/>
      <c r="P1265" s="6"/>
      <c r="Q1265" s="6"/>
      <c r="R1265" s="6"/>
      <c r="S1265" s="6"/>
      <c r="T1265" s="6"/>
      <c r="U1265" s="6"/>
      <c r="V1265" s="6"/>
      <c r="W1265" s="6"/>
      <c r="X1265" s="6"/>
      <c r="Y1265" s="6"/>
      <c r="Z1265" s="6"/>
      <c r="AA1265" s="6"/>
      <c r="AB1265" s="6"/>
      <c r="AC1265" s="6"/>
      <c r="AD1265" s="6"/>
      <c r="AE1265" s="6"/>
      <c r="AF1265" s="6"/>
      <c r="AG1265" s="6"/>
      <c r="AH1265" s="6"/>
      <c r="AI1265" s="6"/>
      <c r="AJ1265" s="6"/>
      <c r="AK1265" s="6"/>
      <c r="AL1265" s="6"/>
      <c r="AM1265" s="6"/>
      <c r="AN1265" s="6"/>
      <c r="AO1265" s="6"/>
      <c r="AP1265" s="6"/>
      <c r="AQ1265" s="6"/>
      <c r="AR1265" s="6"/>
      <c r="AS1265" s="6"/>
      <c r="AT1265" s="6"/>
      <c r="AU1265" s="6"/>
      <c r="AV1265" s="6"/>
      <c r="AW1265" s="6"/>
      <c r="AX1265" s="6"/>
    </row>
    <row r="1266" spans="1:50" ht="12" customHeight="1">
      <c r="A1266" s="6"/>
      <c r="B1266" s="6"/>
      <c r="C1266" s="6"/>
      <c r="D1266" s="6"/>
      <c r="E1266" s="6"/>
      <c r="F1266" s="6"/>
      <c r="G1266" s="6"/>
      <c r="H1266" s="6"/>
      <c r="I1266" s="6"/>
      <c r="J1266" s="6"/>
      <c r="K1266" s="6"/>
      <c r="L1266" s="6"/>
      <c r="M1266" s="61"/>
      <c r="N1266" s="6" t="str">
        <v/>
      </c>
      <c r="O1266" s="6"/>
      <c r="P1266" s="6"/>
      <c r="Q1266" s="6"/>
      <c r="R1266" s="6"/>
      <c r="S1266" s="6"/>
      <c r="T1266" s="6"/>
      <c r="U1266" s="6"/>
      <c r="V1266" s="6"/>
      <c r="W1266" s="6"/>
      <c r="X1266" s="6"/>
      <c r="Y1266" s="6"/>
      <c r="Z1266" s="6"/>
      <c r="AA1266" s="6"/>
      <c r="AB1266" s="6"/>
      <c r="AC1266" s="6"/>
      <c r="AD1266" s="6"/>
      <c r="AE1266" s="6"/>
      <c r="AF1266" s="6"/>
      <c r="AG1266" s="6"/>
      <c r="AH1266" s="6"/>
      <c r="AI1266" s="6"/>
      <c r="AJ1266" s="6"/>
      <c r="AK1266" s="6"/>
      <c r="AL1266" s="6"/>
      <c r="AM1266" s="6"/>
      <c r="AN1266" s="6"/>
      <c r="AO1266" s="6"/>
      <c r="AP1266" s="6"/>
      <c r="AQ1266" s="6"/>
      <c r="AR1266" s="6"/>
      <c r="AS1266" s="6"/>
      <c r="AT1266" s="6"/>
      <c r="AU1266" s="6"/>
      <c r="AV1266" s="6"/>
      <c r="AW1266" s="6"/>
      <c r="AX1266" s="6"/>
    </row>
    <row r="1267" spans="1:50" ht="12" customHeight="1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6"/>
      <c r="M1267" s="61"/>
      <c r="N1267" s="6" t="str">
        <v/>
      </c>
      <c r="O1267" s="6"/>
      <c r="P1267" s="6"/>
      <c r="Q1267" s="6"/>
      <c r="R1267" s="6"/>
      <c r="S1267" s="6"/>
      <c r="T1267" s="6"/>
      <c r="U1267" s="6"/>
      <c r="V1267" s="6"/>
      <c r="W1267" s="6"/>
      <c r="X1267" s="6"/>
      <c r="Y1267" s="6"/>
      <c r="Z1267" s="6"/>
      <c r="AA1267" s="6"/>
      <c r="AB1267" s="6"/>
      <c r="AC1267" s="6"/>
      <c r="AD1267" s="6"/>
      <c r="AE1267" s="6"/>
      <c r="AF1267" s="6"/>
      <c r="AG1267" s="6"/>
      <c r="AH1267" s="6"/>
      <c r="AI1267" s="6"/>
      <c r="AJ1267" s="6"/>
      <c r="AK1267" s="6"/>
      <c r="AL1267" s="6"/>
      <c r="AM1267" s="6"/>
      <c r="AN1267" s="6"/>
      <c r="AO1267" s="6"/>
      <c r="AP1267" s="6"/>
      <c r="AQ1267" s="6"/>
      <c r="AR1267" s="6"/>
      <c r="AS1267" s="6"/>
      <c r="AT1267" s="6"/>
      <c r="AU1267" s="6"/>
      <c r="AV1267" s="6"/>
      <c r="AW1267" s="6"/>
      <c r="AX1267" s="6"/>
    </row>
    <row r="1268" spans="1:50" ht="12" customHeight="1">
      <c r="A1268" s="6"/>
      <c r="B1268" s="6"/>
      <c r="C1268" s="6"/>
      <c r="D1268" s="6"/>
      <c r="E1268" s="6"/>
      <c r="F1268" s="6"/>
      <c r="G1268" s="6"/>
      <c r="H1268" s="6"/>
      <c r="I1268" s="6"/>
      <c r="J1268" s="6"/>
      <c r="K1268" s="6"/>
      <c r="L1268" s="6"/>
      <c r="M1268" s="61"/>
      <c r="N1268" s="6" t="str">
        <v/>
      </c>
      <c r="O1268" s="6"/>
      <c r="P1268" s="6"/>
      <c r="Q1268" s="6"/>
      <c r="R1268" s="6"/>
      <c r="S1268" s="6"/>
      <c r="T1268" s="6"/>
      <c r="U1268" s="6"/>
      <c r="V1268" s="6"/>
      <c r="W1268" s="6"/>
      <c r="X1268" s="6"/>
      <c r="Y1268" s="6"/>
      <c r="Z1268" s="6"/>
      <c r="AA1268" s="6"/>
      <c r="AB1268" s="6"/>
      <c r="AC1268" s="6"/>
      <c r="AD1268" s="6"/>
      <c r="AE1268" s="6"/>
      <c r="AF1268" s="6"/>
      <c r="AG1268" s="6"/>
      <c r="AH1268" s="6"/>
      <c r="AI1268" s="6"/>
      <c r="AJ1268" s="6"/>
      <c r="AK1268" s="6"/>
      <c r="AL1268" s="6"/>
      <c r="AM1268" s="6"/>
      <c r="AN1268" s="6"/>
      <c r="AO1268" s="6"/>
      <c r="AP1268" s="6"/>
      <c r="AQ1268" s="6"/>
      <c r="AR1268" s="6"/>
      <c r="AS1268" s="6"/>
      <c r="AT1268" s="6"/>
      <c r="AU1268" s="6"/>
      <c r="AV1268" s="6"/>
      <c r="AW1268" s="6"/>
      <c r="AX1268" s="6"/>
    </row>
    <row r="1269" spans="1:50" ht="12" customHeight="1">
      <c r="A1269" s="6"/>
      <c r="B1269" s="6"/>
      <c r="C1269" s="6"/>
      <c r="D1269" s="6"/>
      <c r="E1269" s="6"/>
      <c r="F1269" s="6"/>
      <c r="G1269" s="6"/>
      <c r="H1269" s="6"/>
      <c r="I1269" s="6"/>
      <c r="J1269" s="6"/>
      <c r="K1269" s="6"/>
      <c r="L1269" s="6"/>
      <c r="M1269" s="61"/>
      <c r="N1269" s="6" t="str">
        <v/>
      </c>
      <c r="O1269" s="6"/>
      <c r="P1269" s="6"/>
      <c r="Q1269" s="6"/>
      <c r="R1269" s="6"/>
      <c r="S1269" s="6"/>
      <c r="T1269" s="6"/>
      <c r="U1269" s="6"/>
      <c r="V1269" s="6"/>
      <c r="W1269" s="6"/>
      <c r="X1269" s="6"/>
      <c r="Y1269" s="6"/>
      <c r="Z1269" s="6"/>
      <c r="AA1269" s="6"/>
      <c r="AB1269" s="6"/>
      <c r="AC1269" s="6"/>
      <c r="AD1269" s="6"/>
      <c r="AE1269" s="6"/>
      <c r="AF1269" s="6"/>
      <c r="AG1269" s="6"/>
      <c r="AH1269" s="6"/>
      <c r="AI1269" s="6"/>
      <c r="AJ1269" s="6"/>
      <c r="AK1269" s="6"/>
      <c r="AL1269" s="6"/>
      <c r="AM1269" s="6"/>
      <c r="AN1269" s="6"/>
      <c r="AO1269" s="6"/>
      <c r="AP1269" s="6"/>
      <c r="AQ1269" s="6"/>
      <c r="AR1269" s="6"/>
      <c r="AS1269" s="6"/>
      <c r="AT1269" s="6"/>
      <c r="AU1269" s="6"/>
      <c r="AV1269" s="6"/>
      <c r="AW1269" s="6"/>
      <c r="AX1269" s="6"/>
    </row>
    <row r="1270" spans="1:50" ht="12" customHeight="1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6"/>
      <c r="M1270" s="61"/>
      <c r="N1270" s="6" t="str">
        <v/>
      </c>
      <c r="O1270" s="6"/>
      <c r="P1270" s="6"/>
      <c r="Q1270" s="6"/>
      <c r="R1270" s="6"/>
      <c r="S1270" s="6"/>
      <c r="T1270" s="6"/>
      <c r="U1270" s="6"/>
      <c r="V1270" s="6"/>
      <c r="W1270" s="6"/>
      <c r="X1270" s="6"/>
      <c r="Y1270" s="6"/>
      <c r="Z1270" s="6"/>
      <c r="AA1270" s="6"/>
      <c r="AB1270" s="6"/>
      <c r="AC1270" s="6"/>
      <c r="AD1270" s="6"/>
      <c r="AE1270" s="6"/>
      <c r="AF1270" s="6"/>
      <c r="AG1270" s="6"/>
      <c r="AH1270" s="6"/>
      <c r="AI1270" s="6"/>
      <c r="AJ1270" s="6"/>
      <c r="AK1270" s="6"/>
      <c r="AL1270" s="6"/>
      <c r="AM1270" s="6"/>
      <c r="AN1270" s="6"/>
      <c r="AO1270" s="6"/>
      <c r="AP1270" s="6"/>
      <c r="AQ1270" s="6"/>
      <c r="AR1270" s="6"/>
      <c r="AS1270" s="6"/>
      <c r="AT1270" s="6"/>
      <c r="AU1270" s="6"/>
      <c r="AV1270" s="6"/>
      <c r="AW1270" s="6"/>
      <c r="AX1270" s="6"/>
    </row>
    <row r="1271" spans="1:50" ht="12" customHeight="1">
      <c r="A1271" s="6"/>
      <c r="B1271" s="6"/>
      <c r="C1271" s="6"/>
      <c r="D1271" s="6"/>
      <c r="E1271" s="6"/>
      <c r="F1271" s="6"/>
      <c r="G1271" s="6"/>
      <c r="H1271" s="6"/>
      <c r="I1271" s="6"/>
      <c r="J1271" s="6"/>
      <c r="K1271" s="6"/>
      <c r="L1271" s="6"/>
      <c r="M1271" s="61"/>
      <c r="N1271" s="6" t="str">
        <v/>
      </c>
      <c r="O1271" s="6"/>
      <c r="P1271" s="6"/>
      <c r="Q1271" s="6"/>
      <c r="R1271" s="6"/>
      <c r="S1271" s="6"/>
      <c r="T1271" s="6"/>
      <c r="U1271" s="6"/>
      <c r="V1271" s="6"/>
      <c r="W1271" s="6"/>
      <c r="X1271" s="6"/>
      <c r="Y1271" s="6"/>
      <c r="Z1271" s="6"/>
      <c r="AA1271" s="6"/>
      <c r="AB1271" s="6"/>
      <c r="AC1271" s="6"/>
      <c r="AD1271" s="6"/>
      <c r="AE1271" s="6"/>
      <c r="AF1271" s="6"/>
      <c r="AG1271" s="6"/>
      <c r="AH1271" s="6"/>
      <c r="AI1271" s="6"/>
      <c r="AJ1271" s="6"/>
      <c r="AK1271" s="6"/>
      <c r="AL1271" s="6"/>
      <c r="AM1271" s="6"/>
      <c r="AN1271" s="6"/>
      <c r="AO1271" s="6"/>
      <c r="AP1271" s="6"/>
      <c r="AQ1271" s="6"/>
      <c r="AR1271" s="6"/>
      <c r="AS1271" s="6"/>
      <c r="AT1271" s="6"/>
      <c r="AU1271" s="6"/>
      <c r="AV1271" s="6"/>
      <c r="AW1271" s="6"/>
      <c r="AX1271" s="6"/>
    </row>
    <row r="1272" spans="1:50" ht="12" customHeight="1">
      <c r="A1272" s="6"/>
      <c r="B1272" s="6"/>
      <c r="C1272" s="6"/>
      <c r="D1272" s="6"/>
      <c r="E1272" s="6"/>
      <c r="F1272" s="6"/>
      <c r="G1272" s="6"/>
      <c r="H1272" s="6"/>
      <c r="I1272" s="6"/>
      <c r="J1272" s="6"/>
      <c r="K1272" s="6"/>
      <c r="L1272" s="6"/>
      <c r="M1272" s="61"/>
      <c r="N1272" s="6" t="str">
        <v/>
      </c>
      <c r="O1272" s="6"/>
      <c r="P1272" s="6"/>
      <c r="Q1272" s="6"/>
      <c r="R1272" s="6"/>
      <c r="S1272" s="6"/>
      <c r="T1272" s="6"/>
      <c r="U1272" s="6"/>
      <c r="V1272" s="6"/>
      <c r="W1272" s="6"/>
      <c r="X1272" s="6"/>
      <c r="Y1272" s="6"/>
      <c r="Z1272" s="6"/>
      <c r="AA1272" s="6"/>
      <c r="AB1272" s="6"/>
      <c r="AC1272" s="6"/>
      <c r="AD1272" s="6"/>
      <c r="AE1272" s="6"/>
      <c r="AF1272" s="6"/>
      <c r="AG1272" s="6"/>
      <c r="AH1272" s="6"/>
      <c r="AI1272" s="6"/>
      <c r="AJ1272" s="6"/>
      <c r="AK1272" s="6"/>
      <c r="AL1272" s="6"/>
      <c r="AM1272" s="6"/>
      <c r="AN1272" s="6"/>
      <c r="AO1272" s="6"/>
      <c r="AP1272" s="6"/>
      <c r="AQ1272" s="6"/>
      <c r="AR1272" s="6"/>
      <c r="AS1272" s="6"/>
      <c r="AT1272" s="6"/>
      <c r="AU1272" s="6"/>
      <c r="AV1272" s="6"/>
      <c r="AW1272" s="6"/>
      <c r="AX1272" s="6"/>
    </row>
    <row r="1273" spans="1:50" ht="12" customHeight="1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  <c r="M1273" s="61"/>
      <c r="N1273" s="6" t="str">
        <v/>
      </c>
      <c r="O1273" s="6"/>
      <c r="P1273" s="6"/>
      <c r="Q1273" s="6"/>
      <c r="R1273" s="6"/>
      <c r="S1273" s="6"/>
      <c r="T1273" s="6"/>
      <c r="U1273" s="6"/>
      <c r="V1273" s="6"/>
      <c r="W1273" s="6"/>
      <c r="X1273" s="6"/>
      <c r="Y1273" s="6"/>
      <c r="Z1273" s="6"/>
      <c r="AA1273" s="6"/>
      <c r="AB1273" s="6"/>
      <c r="AC1273" s="6"/>
      <c r="AD1273" s="6"/>
      <c r="AE1273" s="6"/>
      <c r="AF1273" s="6"/>
      <c r="AG1273" s="6"/>
      <c r="AH1273" s="6"/>
      <c r="AI1273" s="6"/>
      <c r="AJ1273" s="6"/>
      <c r="AK1273" s="6"/>
      <c r="AL1273" s="6"/>
      <c r="AM1273" s="6"/>
      <c r="AN1273" s="6"/>
      <c r="AO1273" s="6"/>
      <c r="AP1273" s="6"/>
      <c r="AQ1273" s="6"/>
      <c r="AR1273" s="6"/>
      <c r="AS1273" s="6"/>
      <c r="AT1273" s="6"/>
      <c r="AU1273" s="6"/>
      <c r="AV1273" s="6"/>
      <c r="AW1273" s="6"/>
      <c r="AX1273" s="6"/>
    </row>
    <row r="1274" spans="1:50" ht="12" customHeight="1">
      <c r="A1274" s="6"/>
      <c r="B1274" s="6"/>
      <c r="C1274" s="6"/>
      <c r="D1274" s="6"/>
      <c r="E1274" s="6"/>
      <c r="F1274" s="6"/>
      <c r="G1274" s="6"/>
      <c r="H1274" s="6"/>
      <c r="I1274" s="6"/>
      <c r="J1274" s="6"/>
      <c r="K1274" s="6"/>
      <c r="L1274" s="6"/>
      <c r="M1274" s="61"/>
      <c r="N1274" s="6" t="str">
        <v/>
      </c>
      <c r="O1274" s="6"/>
      <c r="P1274" s="6"/>
      <c r="Q1274" s="6"/>
      <c r="R1274" s="6"/>
      <c r="S1274" s="6"/>
      <c r="T1274" s="6"/>
      <c r="U1274" s="6"/>
      <c r="V1274" s="6"/>
      <c r="W1274" s="6"/>
      <c r="X1274" s="6"/>
      <c r="Y1274" s="6"/>
      <c r="Z1274" s="6"/>
      <c r="AA1274" s="6"/>
      <c r="AB1274" s="6"/>
      <c r="AC1274" s="6"/>
      <c r="AD1274" s="6"/>
      <c r="AE1274" s="6"/>
      <c r="AF1274" s="6"/>
      <c r="AG1274" s="6"/>
      <c r="AH1274" s="6"/>
      <c r="AI1274" s="6"/>
      <c r="AJ1274" s="6"/>
      <c r="AK1274" s="6"/>
      <c r="AL1274" s="6"/>
      <c r="AM1274" s="6"/>
      <c r="AN1274" s="6"/>
      <c r="AO1274" s="6"/>
      <c r="AP1274" s="6"/>
      <c r="AQ1274" s="6"/>
      <c r="AR1274" s="6"/>
      <c r="AS1274" s="6"/>
      <c r="AT1274" s="6"/>
      <c r="AU1274" s="6"/>
      <c r="AV1274" s="6"/>
      <c r="AW1274" s="6"/>
      <c r="AX1274" s="6"/>
    </row>
    <row r="1275" spans="1:50" ht="12" customHeight="1">
      <c r="A1275" s="6"/>
      <c r="B1275" s="6"/>
      <c r="C1275" s="6"/>
      <c r="D1275" s="6"/>
      <c r="E1275" s="6"/>
      <c r="F1275" s="6"/>
      <c r="G1275" s="6"/>
      <c r="H1275" s="6"/>
      <c r="I1275" s="6"/>
      <c r="J1275" s="6"/>
      <c r="K1275" s="6"/>
      <c r="L1275" s="6"/>
      <c r="M1275" s="61"/>
      <c r="N1275" s="6" t="str">
        <v/>
      </c>
      <c r="O1275" s="6"/>
      <c r="P1275" s="6"/>
      <c r="Q1275" s="6"/>
      <c r="R1275" s="6"/>
      <c r="S1275" s="6"/>
      <c r="T1275" s="6"/>
      <c r="U1275" s="6"/>
      <c r="V1275" s="6"/>
      <c r="W1275" s="6"/>
      <c r="X1275" s="6"/>
      <c r="Y1275" s="6"/>
      <c r="Z1275" s="6"/>
      <c r="AA1275" s="6"/>
      <c r="AB1275" s="6"/>
      <c r="AC1275" s="6"/>
      <c r="AD1275" s="6"/>
      <c r="AE1275" s="6"/>
      <c r="AF1275" s="6"/>
      <c r="AG1275" s="6"/>
      <c r="AH1275" s="6"/>
      <c r="AI1275" s="6"/>
      <c r="AJ1275" s="6"/>
      <c r="AK1275" s="6"/>
      <c r="AL1275" s="6"/>
      <c r="AM1275" s="6"/>
      <c r="AN1275" s="6"/>
      <c r="AO1275" s="6"/>
      <c r="AP1275" s="6"/>
      <c r="AQ1275" s="6"/>
      <c r="AR1275" s="6"/>
      <c r="AS1275" s="6"/>
      <c r="AT1275" s="6"/>
      <c r="AU1275" s="6"/>
      <c r="AV1275" s="6"/>
      <c r="AW1275" s="6"/>
      <c r="AX1275" s="6"/>
    </row>
    <row r="1276" spans="1:50" ht="12" customHeight="1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  <c r="M1276" s="61"/>
      <c r="N1276" s="6" t="str">
        <v/>
      </c>
      <c r="O1276" s="6"/>
      <c r="P1276" s="6"/>
      <c r="Q1276" s="6"/>
      <c r="R1276" s="6"/>
      <c r="S1276" s="6"/>
      <c r="T1276" s="6"/>
      <c r="U1276" s="6"/>
      <c r="V1276" s="6"/>
      <c r="W1276" s="6"/>
      <c r="X1276" s="6"/>
      <c r="Y1276" s="6"/>
      <c r="Z1276" s="6"/>
      <c r="AA1276" s="6"/>
      <c r="AB1276" s="6"/>
      <c r="AC1276" s="6"/>
      <c r="AD1276" s="6"/>
      <c r="AE1276" s="6"/>
      <c r="AF1276" s="6"/>
      <c r="AG1276" s="6"/>
      <c r="AH1276" s="6"/>
      <c r="AI1276" s="6"/>
      <c r="AJ1276" s="6"/>
      <c r="AK1276" s="6"/>
      <c r="AL1276" s="6"/>
      <c r="AM1276" s="6"/>
      <c r="AN1276" s="6"/>
      <c r="AO1276" s="6"/>
      <c r="AP1276" s="6"/>
      <c r="AQ1276" s="6"/>
      <c r="AR1276" s="6"/>
      <c r="AS1276" s="6"/>
      <c r="AT1276" s="6"/>
      <c r="AU1276" s="6"/>
      <c r="AV1276" s="6"/>
      <c r="AW1276" s="6"/>
      <c r="AX1276" s="6"/>
    </row>
    <row r="1277" spans="1:50" ht="12" customHeight="1">
      <c r="A1277" s="6"/>
      <c r="B1277" s="6"/>
      <c r="C1277" s="6"/>
      <c r="D1277" s="6"/>
      <c r="E1277" s="6"/>
      <c r="F1277" s="6"/>
      <c r="G1277" s="6"/>
      <c r="H1277" s="6"/>
      <c r="I1277" s="6"/>
      <c r="J1277" s="6"/>
      <c r="K1277" s="6"/>
      <c r="L1277" s="6"/>
      <c r="M1277" s="61"/>
      <c r="N1277" s="6" t="str">
        <v/>
      </c>
      <c r="O1277" s="6"/>
      <c r="P1277" s="6"/>
      <c r="Q1277" s="6"/>
      <c r="R1277" s="6"/>
      <c r="S1277" s="6"/>
      <c r="T1277" s="6"/>
      <c r="U1277" s="6"/>
      <c r="V1277" s="6"/>
      <c r="W1277" s="6"/>
      <c r="X1277" s="6"/>
      <c r="Y1277" s="6"/>
      <c r="Z1277" s="6"/>
      <c r="AA1277" s="6"/>
      <c r="AB1277" s="6"/>
      <c r="AC1277" s="6"/>
      <c r="AD1277" s="6"/>
      <c r="AE1277" s="6"/>
      <c r="AF1277" s="6"/>
      <c r="AG1277" s="6"/>
      <c r="AH1277" s="6"/>
      <c r="AI1277" s="6"/>
      <c r="AJ1277" s="6"/>
      <c r="AK1277" s="6"/>
      <c r="AL1277" s="6"/>
      <c r="AM1277" s="6"/>
      <c r="AN1277" s="6"/>
      <c r="AO1277" s="6"/>
      <c r="AP1277" s="6"/>
      <c r="AQ1277" s="6"/>
      <c r="AR1277" s="6"/>
      <c r="AS1277" s="6"/>
      <c r="AT1277" s="6"/>
      <c r="AU1277" s="6"/>
      <c r="AV1277" s="6"/>
      <c r="AW1277" s="6"/>
      <c r="AX1277" s="6"/>
    </row>
    <row r="1278" spans="1:50" ht="12" customHeight="1">
      <c r="A1278" s="6"/>
      <c r="B1278" s="6"/>
      <c r="C1278" s="6"/>
      <c r="D1278" s="6"/>
      <c r="E1278" s="6"/>
      <c r="F1278" s="6"/>
      <c r="G1278" s="6"/>
      <c r="H1278" s="6"/>
      <c r="I1278" s="6"/>
      <c r="J1278" s="6"/>
      <c r="K1278" s="6"/>
      <c r="L1278" s="6"/>
      <c r="M1278" s="61"/>
      <c r="N1278" s="6" t="str">
        <v/>
      </c>
      <c r="O1278" s="6"/>
      <c r="P1278" s="6"/>
      <c r="Q1278" s="6"/>
      <c r="R1278" s="6"/>
      <c r="S1278" s="6"/>
      <c r="T1278" s="6"/>
      <c r="U1278" s="6"/>
      <c r="V1278" s="6"/>
      <c r="W1278" s="6"/>
      <c r="X1278" s="6"/>
      <c r="Y1278" s="6"/>
      <c r="Z1278" s="6"/>
      <c r="AA1278" s="6"/>
      <c r="AB1278" s="6"/>
      <c r="AC1278" s="6"/>
      <c r="AD1278" s="6"/>
      <c r="AE1278" s="6"/>
      <c r="AF1278" s="6"/>
      <c r="AG1278" s="6"/>
      <c r="AH1278" s="6"/>
      <c r="AI1278" s="6"/>
      <c r="AJ1278" s="6"/>
      <c r="AK1278" s="6"/>
      <c r="AL1278" s="6"/>
      <c r="AM1278" s="6"/>
      <c r="AN1278" s="6"/>
      <c r="AO1278" s="6"/>
      <c r="AP1278" s="6"/>
      <c r="AQ1278" s="6"/>
      <c r="AR1278" s="6"/>
      <c r="AS1278" s="6"/>
      <c r="AT1278" s="6"/>
      <c r="AU1278" s="6"/>
      <c r="AV1278" s="6"/>
      <c r="AW1278" s="6"/>
      <c r="AX1278" s="6"/>
    </row>
    <row r="1279" spans="1:50" ht="12" customHeight="1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  <c r="M1279" s="61"/>
      <c r="N1279" s="6" t="str">
        <v/>
      </c>
      <c r="O1279" s="6"/>
      <c r="P1279" s="6"/>
      <c r="Q1279" s="6"/>
      <c r="R1279" s="6"/>
      <c r="S1279" s="6"/>
      <c r="T1279" s="6"/>
      <c r="U1279" s="6"/>
      <c r="V1279" s="6"/>
      <c r="W1279" s="6"/>
      <c r="X1279" s="6"/>
      <c r="Y1279" s="6"/>
      <c r="Z1279" s="6"/>
      <c r="AA1279" s="6"/>
      <c r="AB1279" s="6"/>
      <c r="AC1279" s="6"/>
      <c r="AD1279" s="6"/>
      <c r="AE1279" s="6"/>
      <c r="AF1279" s="6"/>
      <c r="AG1279" s="6"/>
      <c r="AH1279" s="6"/>
      <c r="AI1279" s="6"/>
      <c r="AJ1279" s="6"/>
      <c r="AK1279" s="6"/>
      <c r="AL1279" s="6"/>
      <c r="AM1279" s="6"/>
      <c r="AN1279" s="6"/>
      <c r="AO1279" s="6"/>
      <c r="AP1279" s="6"/>
      <c r="AQ1279" s="6"/>
      <c r="AR1279" s="6"/>
      <c r="AS1279" s="6"/>
      <c r="AT1279" s="6"/>
      <c r="AU1279" s="6"/>
      <c r="AV1279" s="6"/>
      <c r="AW1279" s="6"/>
      <c r="AX1279" s="6"/>
    </row>
    <row r="1280" spans="1:50" ht="12" customHeight="1">
      <c r="A1280" s="6"/>
      <c r="B1280" s="6"/>
      <c r="C1280" s="6"/>
      <c r="D1280" s="6"/>
      <c r="E1280" s="6"/>
      <c r="F1280" s="6"/>
      <c r="G1280" s="6"/>
      <c r="H1280" s="6"/>
      <c r="I1280" s="6"/>
      <c r="J1280" s="6"/>
      <c r="K1280" s="6"/>
      <c r="L1280" s="6"/>
      <c r="M1280" s="61"/>
      <c r="N1280" s="6" t="str">
        <v/>
      </c>
      <c r="O1280" s="6"/>
      <c r="P1280" s="6"/>
      <c r="Q1280" s="6"/>
      <c r="R1280" s="6"/>
      <c r="S1280" s="6"/>
      <c r="T1280" s="6"/>
      <c r="U1280" s="6"/>
      <c r="V1280" s="6"/>
      <c r="W1280" s="6"/>
      <c r="X1280" s="6"/>
      <c r="Y1280" s="6"/>
      <c r="Z1280" s="6"/>
      <c r="AA1280" s="6"/>
      <c r="AB1280" s="6"/>
      <c r="AC1280" s="6"/>
      <c r="AD1280" s="6"/>
      <c r="AE1280" s="6"/>
      <c r="AF1280" s="6"/>
      <c r="AG1280" s="6"/>
      <c r="AH1280" s="6"/>
      <c r="AI1280" s="6"/>
      <c r="AJ1280" s="6"/>
      <c r="AK1280" s="6"/>
      <c r="AL1280" s="6"/>
      <c r="AM1280" s="6"/>
      <c r="AN1280" s="6"/>
      <c r="AO1280" s="6"/>
      <c r="AP1280" s="6"/>
      <c r="AQ1280" s="6"/>
      <c r="AR1280" s="6"/>
      <c r="AS1280" s="6"/>
      <c r="AT1280" s="6"/>
      <c r="AU1280" s="6"/>
      <c r="AV1280" s="6"/>
      <c r="AW1280" s="6"/>
      <c r="AX1280" s="6"/>
    </row>
    <row r="1281" spans="1:50" ht="12" customHeight="1">
      <c r="A1281" s="6"/>
      <c r="B1281" s="6"/>
      <c r="C1281" s="6"/>
      <c r="D1281" s="6"/>
      <c r="E1281" s="6"/>
      <c r="F1281" s="6"/>
      <c r="G1281" s="6"/>
      <c r="H1281" s="6"/>
      <c r="I1281" s="6"/>
      <c r="J1281" s="6"/>
      <c r="K1281" s="6"/>
      <c r="L1281" s="6"/>
      <c r="M1281" s="61"/>
      <c r="N1281" s="6" t="str">
        <v/>
      </c>
      <c r="O1281" s="6"/>
      <c r="P1281" s="6"/>
      <c r="Q1281" s="6"/>
      <c r="R1281" s="6"/>
      <c r="S1281" s="6"/>
      <c r="T1281" s="6"/>
      <c r="U1281" s="6"/>
      <c r="V1281" s="6"/>
      <c r="W1281" s="6"/>
      <c r="X1281" s="6"/>
      <c r="Y1281" s="6"/>
      <c r="Z1281" s="6"/>
      <c r="AA1281" s="6"/>
      <c r="AB1281" s="6"/>
      <c r="AC1281" s="6"/>
      <c r="AD1281" s="6"/>
      <c r="AE1281" s="6"/>
      <c r="AF1281" s="6"/>
      <c r="AG1281" s="6"/>
      <c r="AH1281" s="6"/>
      <c r="AI1281" s="6"/>
      <c r="AJ1281" s="6"/>
      <c r="AK1281" s="6"/>
      <c r="AL1281" s="6"/>
      <c r="AM1281" s="6"/>
      <c r="AN1281" s="6"/>
      <c r="AO1281" s="6"/>
      <c r="AP1281" s="6"/>
      <c r="AQ1281" s="6"/>
      <c r="AR1281" s="6"/>
      <c r="AS1281" s="6"/>
      <c r="AT1281" s="6"/>
      <c r="AU1281" s="6"/>
      <c r="AV1281" s="6"/>
      <c r="AW1281" s="6"/>
      <c r="AX1281" s="6"/>
    </row>
    <row r="1282" spans="1:50" ht="12" customHeight="1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  <c r="M1282" s="61"/>
      <c r="N1282" s="6" t="str">
        <v/>
      </c>
      <c r="O1282" s="6"/>
      <c r="P1282" s="6"/>
      <c r="Q1282" s="6"/>
      <c r="R1282" s="6"/>
      <c r="S1282" s="6"/>
      <c r="T1282" s="6"/>
      <c r="U1282" s="6"/>
      <c r="V1282" s="6"/>
      <c r="W1282" s="6"/>
      <c r="X1282" s="6"/>
      <c r="Y1282" s="6"/>
      <c r="Z1282" s="6"/>
      <c r="AA1282" s="6"/>
      <c r="AB1282" s="6"/>
      <c r="AC1282" s="6"/>
      <c r="AD1282" s="6"/>
      <c r="AE1282" s="6"/>
      <c r="AF1282" s="6"/>
      <c r="AG1282" s="6"/>
      <c r="AH1282" s="6"/>
      <c r="AI1282" s="6"/>
      <c r="AJ1282" s="6"/>
      <c r="AK1282" s="6"/>
      <c r="AL1282" s="6"/>
      <c r="AM1282" s="6"/>
      <c r="AN1282" s="6"/>
      <c r="AO1282" s="6"/>
      <c r="AP1282" s="6"/>
      <c r="AQ1282" s="6"/>
      <c r="AR1282" s="6"/>
      <c r="AS1282" s="6"/>
      <c r="AT1282" s="6"/>
      <c r="AU1282" s="6"/>
      <c r="AV1282" s="6"/>
      <c r="AW1282" s="6"/>
      <c r="AX1282" s="6"/>
    </row>
    <row r="1283" spans="1:50" ht="12" customHeight="1">
      <c r="A1283" s="6"/>
      <c r="B1283" s="6"/>
      <c r="C1283" s="6"/>
      <c r="D1283" s="6"/>
      <c r="E1283" s="6"/>
      <c r="F1283" s="6"/>
      <c r="G1283" s="6"/>
      <c r="H1283" s="6"/>
      <c r="I1283" s="6"/>
      <c r="J1283" s="6"/>
      <c r="K1283" s="6"/>
      <c r="L1283" s="6"/>
      <c r="M1283" s="61"/>
      <c r="N1283" s="6" t="str">
        <v/>
      </c>
      <c r="O1283" s="6"/>
      <c r="P1283" s="6"/>
      <c r="Q1283" s="6"/>
      <c r="R1283" s="6"/>
      <c r="S1283" s="6"/>
      <c r="T1283" s="6"/>
      <c r="U1283" s="6"/>
      <c r="V1283" s="6"/>
      <c r="W1283" s="6"/>
      <c r="X1283" s="6"/>
      <c r="Y1283" s="6"/>
      <c r="Z1283" s="6"/>
      <c r="AA1283" s="6"/>
      <c r="AB1283" s="6"/>
      <c r="AC1283" s="6"/>
      <c r="AD1283" s="6"/>
      <c r="AE1283" s="6"/>
      <c r="AF1283" s="6"/>
      <c r="AG1283" s="6"/>
      <c r="AH1283" s="6"/>
      <c r="AI1283" s="6"/>
      <c r="AJ1283" s="6"/>
      <c r="AK1283" s="6"/>
      <c r="AL1283" s="6"/>
      <c r="AM1283" s="6"/>
      <c r="AN1283" s="6"/>
      <c r="AO1283" s="6"/>
      <c r="AP1283" s="6"/>
      <c r="AQ1283" s="6"/>
      <c r="AR1283" s="6"/>
      <c r="AS1283" s="6"/>
      <c r="AT1283" s="6"/>
      <c r="AU1283" s="6"/>
      <c r="AV1283" s="6"/>
      <c r="AW1283" s="6"/>
      <c r="AX1283" s="6"/>
    </row>
    <row r="1284" spans="1:50" ht="12" customHeight="1">
      <c r="A1284" s="6"/>
      <c r="B1284" s="6"/>
      <c r="C1284" s="6"/>
      <c r="D1284" s="6"/>
      <c r="E1284" s="6"/>
      <c r="F1284" s="6"/>
      <c r="G1284" s="6"/>
      <c r="H1284" s="6"/>
      <c r="I1284" s="6"/>
      <c r="J1284" s="6"/>
      <c r="K1284" s="6"/>
      <c r="L1284" s="6"/>
      <c r="M1284" s="61"/>
      <c r="N1284" s="6" t="str">
        <v/>
      </c>
      <c r="O1284" s="6"/>
      <c r="P1284" s="6"/>
      <c r="Q1284" s="6"/>
      <c r="R1284" s="6"/>
      <c r="S1284" s="6"/>
      <c r="T1284" s="6"/>
      <c r="U1284" s="6"/>
      <c r="V1284" s="6"/>
      <c r="W1284" s="6"/>
      <c r="X1284" s="6"/>
      <c r="Y1284" s="6"/>
      <c r="Z1284" s="6"/>
      <c r="AA1284" s="6"/>
      <c r="AB1284" s="6"/>
      <c r="AC1284" s="6"/>
      <c r="AD1284" s="6"/>
      <c r="AE1284" s="6"/>
      <c r="AF1284" s="6"/>
      <c r="AG1284" s="6"/>
      <c r="AH1284" s="6"/>
      <c r="AI1284" s="6"/>
      <c r="AJ1284" s="6"/>
      <c r="AK1284" s="6"/>
      <c r="AL1284" s="6"/>
      <c r="AM1284" s="6"/>
      <c r="AN1284" s="6"/>
      <c r="AO1284" s="6"/>
      <c r="AP1284" s="6"/>
      <c r="AQ1284" s="6"/>
      <c r="AR1284" s="6"/>
      <c r="AS1284" s="6"/>
      <c r="AT1284" s="6"/>
      <c r="AU1284" s="6"/>
      <c r="AV1284" s="6"/>
      <c r="AW1284" s="6"/>
      <c r="AX1284" s="6"/>
    </row>
    <row r="1285" spans="1:50" ht="12" customHeight="1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6"/>
      <c r="L1285" s="6"/>
      <c r="M1285" s="61"/>
      <c r="N1285" s="6" t="str">
        <v/>
      </c>
      <c r="O1285" s="6"/>
      <c r="P1285" s="6"/>
      <c r="Q1285" s="6"/>
      <c r="R1285" s="6"/>
      <c r="S1285" s="6"/>
      <c r="T1285" s="6"/>
      <c r="U1285" s="6"/>
      <c r="V1285" s="6"/>
      <c r="W1285" s="6"/>
      <c r="X1285" s="6"/>
      <c r="Y1285" s="6"/>
      <c r="Z1285" s="6"/>
      <c r="AA1285" s="6"/>
      <c r="AB1285" s="6"/>
      <c r="AC1285" s="6"/>
      <c r="AD1285" s="6"/>
      <c r="AE1285" s="6"/>
      <c r="AF1285" s="6"/>
      <c r="AG1285" s="6"/>
      <c r="AH1285" s="6"/>
      <c r="AI1285" s="6"/>
      <c r="AJ1285" s="6"/>
      <c r="AK1285" s="6"/>
      <c r="AL1285" s="6"/>
      <c r="AM1285" s="6"/>
      <c r="AN1285" s="6"/>
      <c r="AO1285" s="6"/>
      <c r="AP1285" s="6"/>
      <c r="AQ1285" s="6"/>
      <c r="AR1285" s="6"/>
      <c r="AS1285" s="6"/>
      <c r="AT1285" s="6"/>
      <c r="AU1285" s="6"/>
      <c r="AV1285" s="6"/>
      <c r="AW1285" s="6"/>
      <c r="AX1285" s="6"/>
    </row>
    <row r="1286" spans="1:50" ht="12" customHeight="1">
      <c r="A1286" s="6"/>
      <c r="B1286" s="6"/>
      <c r="C1286" s="6"/>
      <c r="D1286" s="6"/>
      <c r="E1286" s="6"/>
      <c r="F1286" s="6"/>
      <c r="G1286" s="6"/>
      <c r="H1286" s="6"/>
      <c r="I1286" s="6"/>
      <c r="J1286" s="6"/>
      <c r="K1286" s="6"/>
      <c r="L1286" s="6"/>
      <c r="M1286" s="61"/>
      <c r="N1286" s="6" t="str">
        <v/>
      </c>
      <c r="O1286" s="6"/>
      <c r="P1286" s="6"/>
      <c r="Q1286" s="6"/>
      <c r="R1286" s="6"/>
      <c r="S1286" s="6"/>
      <c r="T1286" s="6"/>
      <c r="U1286" s="6"/>
      <c r="V1286" s="6"/>
      <c r="W1286" s="6"/>
      <c r="X1286" s="6"/>
      <c r="Y1286" s="6"/>
      <c r="Z1286" s="6"/>
      <c r="AA1286" s="6"/>
      <c r="AB1286" s="6"/>
      <c r="AC1286" s="6"/>
      <c r="AD1286" s="6"/>
      <c r="AE1286" s="6"/>
      <c r="AF1286" s="6"/>
      <c r="AG1286" s="6"/>
      <c r="AH1286" s="6"/>
      <c r="AI1286" s="6"/>
      <c r="AJ1286" s="6"/>
      <c r="AK1286" s="6"/>
      <c r="AL1286" s="6"/>
      <c r="AM1286" s="6"/>
      <c r="AN1286" s="6"/>
      <c r="AO1286" s="6"/>
      <c r="AP1286" s="6"/>
      <c r="AQ1286" s="6"/>
      <c r="AR1286" s="6"/>
      <c r="AS1286" s="6"/>
      <c r="AT1286" s="6"/>
      <c r="AU1286" s="6"/>
      <c r="AV1286" s="6"/>
      <c r="AW1286" s="6"/>
      <c r="AX1286" s="6"/>
    </row>
    <row r="1287" spans="1:50" ht="12" customHeight="1">
      <c r="A1287" s="6"/>
      <c r="B1287" s="6"/>
      <c r="C1287" s="6"/>
      <c r="D1287" s="6"/>
      <c r="E1287" s="6"/>
      <c r="F1287" s="6"/>
      <c r="G1287" s="6"/>
      <c r="H1287" s="6"/>
      <c r="I1287" s="6"/>
      <c r="J1287" s="6"/>
      <c r="K1287" s="6"/>
      <c r="L1287" s="6"/>
      <c r="M1287" s="61"/>
      <c r="N1287" s="6" t="str">
        <v/>
      </c>
      <c r="O1287" s="6"/>
      <c r="P1287" s="6"/>
      <c r="Q1287" s="6"/>
      <c r="R1287" s="6"/>
      <c r="S1287" s="6"/>
      <c r="T1287" s="6"/>
      <c r="U1287" s="6"/>
      <c r="V1287" s="6"/>
      <c r="W1287" s="6"/>
      <c r="X1287" s="6"/>
      <c r="Y1287" s="6"/>
      <c r="Z1287" s="6"/>
      <c r="AA1287" s="6"/>
      <c r="AB1287" s="6"/>
      <c r="AC1287" s="6"/>
      <c r="AD1287" s="6"/>
      <c r="AE1287" s="6"/>
      <c r="AF1287" s="6"/>
      <c r="AG1287" s="6"/>
      <c r="AH1287" s="6"/>
      <c r="AI1287" s="6"/>
      <c r="AJ1287" s="6"/>
      <c r="AK1287" s="6"/>
      <c r="AL1287" s="6"/>
      <c r="AM1287" s="6"/>
      <c r="AN1287" s="6"/>
      <c r="AO1287" s="6"/>
      <c r="AP1287" s="6"/>
      <c r="AQ1287" s="6"/>
      <c r="AR1287" s="6"/>
      <c r="AS1287" s="6"/>
      <c r="AT1287" s="6"/>
      <c r="AU1287" s="6"/>
      <c r="AV1287" s="6"/>
      <c r="AW1287" s="6"/>
      <c r="AX1287" s="6"/>
    </row>
    <row r="1288" spans="1:50" ht="12" customHeight="1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  <c r="M1288" s="61"/>
      <c r="N1288" s="6" t="str">
        <v/>
      </c>
      <c r="O1288" s="6"/>
      <c r="P1288" s="6"/>
      <c r="Q1288" s="6"/>
      <c r="R1288" s="6"/>
      <c r="S1288" s="6"/>
      <c r="T1288" s="6"/>
      <c r="U1288" s="6"/>
      <c r="V1288" s="6"/>
      <c r="W1288" s="6"/>
      <c r="X1288" s="6"/>
      <c r="Y1288" s="6"/>
      <c r="Z1288" s="6"/>
      <c r="AA1288" s="6"/>
      <c r="AB1288" s="6"/>
      <c r="AC1288" s="6"/>
      <c r="AD1288" s="6"/>
      <c r="AE1288" s="6"/>
      <c r="AF1288" s="6"/>
      <c r="AG1288" s="6"/>
      <c r="AH1288" s="6"/>
      <c r="AI1288" s="6"/>
      <c r="AJ1288" s="6"/>
      <c r="AK1288" s="6"/>
      <c r="AL1288" s="6"/>
      <c r="AM1288" s="6"/>
      <c r="AN1288" s="6"/>
      <c r="AO1288" s="6"/>
      <c r="AP1288" s="6"/>
      <c r="AQ1288" s="6"/>
      <c r="AR1288" s="6"/>
      <c r="AS1288" s="6"/>
      <c r="AT1288" s="6"/>
      <c r="AU1288" s="6"/>
      <c r="AV1288" s="6"/>
      <c r="AW1288" s="6"/>
      <c r="AX1288" s="6"/>
    </row>
    <row r="1289" spans="1:50" ht="12" customHeight="1">
      <c r="A1289" s="6"/>
      <c r="B1289" s="6"/>
      <c r="C1289" s="6"/>
      <c r="D1289" s="6"/>
      <c r="E1289" s="6"/>
      <c r="F1289" s="6"/>
      <c r="G1289" s="6"/>
      <c r="H1289" s="6"/>
      <c r="I1289" s="6"/>
      <c r="J1289" s="6"/>
      <c r="K1289" s="6"/>
      <c r="L1289" s="6"/>
      <c r="M1289" s="61"/>
      <c r="N1289" s="6" t="str">
        <v/>
      </c>
      <c r="O1289" s="6"/>
      <c r="P1289" s="6"/>
      <c r="Q1289" s="6"/>
      <c r="R1289" s="6"/>
      <c r="S1289" s="6"/>
      <c r="T1289" s="6"/>
      <c r="U1289" s="6"/>
      <c r="V1289" s="6"/>
      <c r="W1289" s="6"/>
      <c r="X1289" s="6"/>
      <c r="Y1289" s="6"/>
      <c r="Z1289" s="6"/>
      <c r="AA1289" s="6"/>
      <c r="AB1289" s="6"/>
      <c r="AC1289" s="6"/>
      <c r="AD1289" s="6"/>
      <c r="AE1289" s="6"/>
      <c r="AF1289" s="6"/>
      <c r="AG1289" s="6"/>
      <c r="AH1289" s="6"/>
      <c r="AI1289" s="6"/>
      <c r="AJ1289" s="6"/>
      <c r="AK1289" s="6"/>
      <c r="AL1289" s="6"/>
      <c r="AM1289" s="6"/>
      <c r="AN1289" s="6"/>
      <c r="AO1289" s="6"/>
      <c r="AP1289" s="6"/>
      <c r="AQ1289" s="6"/>
      <c r="AR1289" s="6"/>
      <c r="AS1289" s="6"/>
      <c r="AT1289" s="6"/>
      <c r="AU1289" s="6"/>
      <c r="AV1289" s="6"/>
      <c r="AW1289" s="6"/>
      <c r="AX1289" s="6"/>
    </row>
    <row r="1290" spans="1:50" ht="12" customHeight="1">
      <c r="A1290" s="6"/>
      <c r="B1290" s="6"/>
      <c r="C1290" s="6"/>
      <c r="D1290" s="6"/>
      <c r="E1290" s="6"/>
      <c r="F1290" s="6"/>
      <c r="G1290" s="6"/>
      <c r="H1290" s="6"/>
      <c r="I1290" s="6"/>
      <c r="J1290" s="6"/>
      <c r="K1290" s="6"/>
      <c r="L1290" s="6"/>
      <c r="M1290" s="61"/>
      <c r="N1290" s="6" t="str">
        <v/>
      </c>
      <c r="O1290" s="6"/>
      <c r="P1290" s="6"/>
      <c r="Q1290" s="6"/>
      <c r="R1290" s="6"/>
      <c r="S1290" s="6"/>
      <c r="T1290" s="6"/>
      <c r="U1290" s="6"/>
      <c r="V1290" s="6"/>
      <c r="W1290" s="6"/>
      <c r="X1290" s="6"/>
      <c r="Y1290" s="6"/>
      <c r="Z1290" s="6"/>
      <c r="AA1290" s="6"/>
      <c r="AB1290" s="6"/>
      <c r="AC1290" s="6"/>
      <c r="AD1290" s="6"/>
      <c r="AE1290" s="6"/>
      <c r="AF1290" s="6"/>
      <c r="AG1290" s="6"/>
      <c r="AH1290" s="6"/>
      <c r="AI1290" s="6"/>
      <c r="AJ1290" s="6"/>
      <c r="AK1290" s="6"/>
      <c r="AL1290" s="6"/>
      <c r="AM1290" s="6"/>
      <c r="AN1290" s="6"/>
      <c r="AO1290" s="6"/>
      <c r="AP1290" s="6"/>
      <c r="AQ1290" s="6"/>
      <c r="AR1290" s="6"/>
      <c r="AS1290" s="6"/>
      <c r="AT1290" s="6"/>
      <c r="AU1290" s="6"/>
      <c r="AV1290" s="6"/>
      <c r="AW1290" s="6"/>
      <c r="AX1290" s="6"/>
    </row>
    <row r="1291" spans="1:50" ht="12" customHeight="1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6"/>
      <c r="L1291" s="6"/>
      <c r="M1291" s="61"/>
      <c r="N1291" s="6" t="str">
        <v/>
      </c>
      <c r="O1291" s="6"/>
      <c r="P1291" s="6"/>
      <c r="Q1291" s="6"/>
      <c r="R1291" s="6"/>
      <c r="S1291" s="6"/>
      <c r="T1291" s="6"/>
      <c r="U1291" s="6"/>
      <c r="V1291" s="6"/>
      <c r="W1291" s="6"/>
      <c r="X1291" s="6"/>
      <c r="Y1291" s="6"/>
      <c r="Z1291" s="6"/>
      <c r="AA1291" s="6"/>
      <c r="AB1291" s="6"/>
      <c r="AC1291" s="6"/>
      <c r="AD1291" s="6"/>
      <c r="AE1291" s="6"/>
      <c r="AF1291" s="6"/>
      <c r="AG1291" s="6"/>
      <c r="AH1291" s="6"/>
      <c r="AI1291" s="6"/>
      <c r="AJ1291" s="6"/>
      <c r="AK1291" s="6"/>
      <c r="AL1291" s="6"/>
      <c r="AM1291" s="6"/>
      <c r="AN1291" s="6"/>
      <c r="AO1291" s="6"/>
      <c r="AP1291" s="6"/>
      <c r="AQ1291" s="6"/>
      <c r="AR1291" s="6"/>
      <c r="AS1291" s="6"/>
      <c r="AT1291" s="6"/>
      <c r="AU1291" s="6"/>
      <c r="AV1291" s="6"/>
      <c r="AW1291" s="6"/>
      <c r="AX1291" s="6"/>
    </row>
    <row r="1292" spans="1:50" ht="12" customHeight="1">
      <c r="A1292" s="6"/>
      <c r="B1292" s="6"/>
      <c r="C1292" s="6"/>
      <c r="D1292" s="6"/>
      <c r="E1292" s="6"/>
      <c r="F1292" s="6"/>
      <c r="G1292" s="6"/>
      <c r="H1292" s="6"/>
      <c r="I1292" s="6"/>
      <c r="J1292" s="6"/>
      <c r="K1292" s="6"/>
      <c r="L1292" s="6"/>
      <c r="M1292" s="61"/>
      <c r="N1292" s="6" t="str">
        <v/>
      </c>
      <c r="O1292" s="6"/>
      <c r="P1292" s="6"/>
      <c r="Q1292" s="6"/>
      <c r="R1292" s="6"/>
      <c r="S1292" s="6"/>
      <c r="T1292" s="6"/>
      <c r="U1292" s="6"/>
      <c r="V1292" s="6"/>
      <c r="W1292" s="6"/>
      <c r="X1292" s="6"/>
      <c r="Y1292" s="6"/>
      <c r="Z1292" s="6"/>
      <c r="AA1292" s="6"/>
      <c r="AB1292" s="6"/>
      <c r="AC1292" s="6"/>
      <c r="AD1292" s="6"/>
      <c r="AE1292" s="6"/>
      <c r="AF1292" s="6"/>
      <c r="AG1292" s="6"/>
      <c r="AH1292" s="6"/>
      <c r="AI1292" s="6"/>
      <c r="AJ1292" s="6"/>
      <c r="AK1292" s="6"/>
      <c r="AL1292" s="6"/>
      <c r="AM1292" s="6"/>
      <c r="AN1292" s="6"/>
      <c r="AO1292" s="6"/>
      <c r="AP1292" s="6"/>
      <c r="AQ1292" s="6"/>
      <c r="AR1292" s="6"/>
      <c r="AS1292" s="6"/>
      <c r="AT1292" s="6"/>
      <c r="AU1292" s="6"/>
      <c r="AV1292" s="6"/>
      <c r="AW1292" s="6"/>
      <c r="AX1292" s="6"/>
    </row>
    <row r="1293" spans="1:50" ht="12" customHeight="1">
      <c r="A1293" s="6"/>
      <c r="B1293" s="6"/>
      <c r="C1293" s="6"/>
      <c r="D1293" s="6"/>
      <c r="E1293" s="6"/>
      <c r="F1293" s="6"/>
      <c r="G1293" s="6"/>
      <c r="H1293" s="6"/>
      <c r="I1293" s="6"/>
      <c r="J1293" s="6"/>
      <c r="K1293" s="6"/>
      <c r="L1293" s="6"/>
      <c r="M1293" s="61"/>
      <c r="N1293" s="6" t="str">
        <v/>
      </c>
      <c r="O1293" s="6"/>
      <c r="P1293" s="6"/>
      <c r="Q1293" s="6"/>
      <c r="R1293" s="6"/>
      <c r="S1293" s="6"/>
      <c r="T1293" s="6"/>
      <c r="U1293" s="6"/>
      <c r="V1293" s="6"/>
      <c r="W1293" s="6"/>
      <c r="X1293" s="6"/>
      <c r="Y1293" s="6"/>
      <c r="Z1293" s="6"/>
      <c r="AA1293" s="6"/>
      <c r="AB1293" s="6"/>
      <c r="AC1293" s="6"/>
      <c r="AD1293" s="6"/>
      <c r="AE1293" s="6"/>
      <c r="AF1293" s="6"/>
      <c r="AG1293" s="6"/>
      <c r="AH1293" s="6"/>
      <c r="AI1293" s="6"/>
      <c r="AJ1293" s="6"/>
      <c r="AK1293" s="6"/>
      <c r="AL1293" s="6"/>
      <c r="AM1293" s="6"/>
      <c r="AN1293" s="6"/>
      <c r="AO1293" s="6"/>
      <c r="AP1293" s="6"/>
      <c r="AQ1293" s="6"/>
      <c r="AR1293" s="6"/>
      <c r="AS1293" s="6"/>
      <c r="AT1293" s="6"/>
      <c r="AU1293" s="6"/>
      <c r="AV1293" s="6"/>
      <c r="AW1293" s="6"/>
      <c r="AX1293" s="6"/>
    </row>
    <row r="1294" spans="1:50" ht="12" customHeight="1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6"/>
      <c r="L1294" s="6"/>
      <c r="M1294" s="61"/>
      <c r="N1294" s="6" t="str">
        <v/>
      </c>
      <c r="O1294" s="6"/>
      <c r="P1294" s="6"/>
      <c r="Q1294" s="6"/>
      <c r="R1294" s="6"/>
      <c r="S1294" s="6"/>
      <c r="T1294" s="6"/>
      <c r="U1294" s="6"/>
      <c r="V1294" s="6"/>
      <c r="W1294" s="6"/>
      <c r="X1294" s="6"/>
      <c r="Y1294" s="6"/>
      <c r="Z1294" s="6"/>
      <c r="AA1294" s="6"/>
      <c r="AB1294" s="6"/>
      <c r="AC1294" s="6"/>
      <c r="AD1294" s="6"/>
      <c r="AE1294" s="6"/>
      <c r="AF1294" s="6"/>
      <c r="AG1294" s="6"/>
      <c r="AH1294" s="6"/>
      <c r="AI1294" s="6"/>
      <c r="AJ1294" s="6"/>
      <c r="AK1294" s="6"/>
      <c r="AL1294" s="6"/>
      <c r="AM1294" s="6"/>
      <c r="AN1294" s="6"/>
      <c r="AO1294" s="6"/>
      <c r="AP1294" s="6"/>
      <c r="AQ1294" s="6"/>
      <c r="AR1294" s="6"/>
      <c r="AS1294" s="6"/>
      <c r="AT1294" s="6"/>
      <c r="AU1294" s="6"/>
      <c r="AV1294" s="6"/>
      <c r="AW1294" s="6"/>
      <c r="AX1294" s="6"/>
    </row>
    <row r="1295" spans="1:50" ht="12" customHeight="1">
      <c r="A1295" s="6"/>
      <c r="B1295" s="6"/>
      <c r="C1295" s="6"/>
      <c r="D1295" s="6"/>
      <c r="E1295" s="6"/>
      <c r="F1295" s="6"/>
      <c r="G1295" s="6"/>
      <c r="H1295" s="6"/>
      <c r="I1295" s="6"/>
      <c r="J1295" s="6"/>
      <c r="K1295" s="6"/>
      <c r="L1295" s="6"/>
      <c r="M1295" s="61"/>
      <c r="N1295" s="6" t="str">
        <v/>
      </c>
      <c r="O1295" s="6"/>
      <c r="P1295" s="6"/>
      <c r="Q1295" s="6"/>
      <c r="R1295" s="6"/>
      <c r="S1295" s="6"/>
      <c r="T1295" s="6"/>
      <c r="U1295" s="6"/>
      <c r="V1295" s="6"/>
      <c r="W1295" s="6"/>
      <c r="X1295" s="6"/>
      <c r="Y1295" s="6"/>
      <c r="Z1295" s="6"/>
      <c r="AA1295" s="6"/>
      <c r="AB1295" s="6"/>
      <c r="AC1295" s="6"/>
      <c r="AD1295" s="6"/>
      <c r="AE1295" s="6"/>
      <c r="AF1295" s="6"/>
      <c r="AG1295" s="6"/>
      <c r="AH1295" s="6"/>
      <c r="AI1295" s="6"/>
      <c r="AJ1295" s="6"/>
      <c r="AK1295" s="6"/>
      <c r="AL1295" s="6"/>
      <c r="AM1295" s="6"/>
      <c r="AN1295" s="6"/>
      <c r="AO1295" s="6"/>
      <c r="AP1295" s="6"/>
      <c r="AQ1295" s="6"/>
      <c r="AR1295" s="6"/>
      <c r="AS1295" s="6"/>
      <c r="AT1295" s="6"/>
      <c r="AU1295" s="6"/>
      <c r="AV1295" s="6"/>
      <c r="AW1295" s="6"/>
      <c r="AX1295" s="6"/>
    </row>
    <row r="1296" spans="1:50" ht="12" customHeight="1">
      <c r="A1296" s="6"/>
      <c r="B1296" s="6"/>
      <c r="C1296" s="6"/>
      <c r="D1296" s="6"/>
      <c r="E1296" s="6"/>
      <c r="F1296" s="6"/>
      <c r="G1296" s="6"/>
      <c r="H1296" s="6"/>
      <c r="I1296" s="6"/>
      <c r="J1296" s="6"/>
      <c r="K1296" s="6"/>
      <c r="L1296" s="6"/>
      <c r="M1296" s="61"/>
      <c r="N1296" s="6" t="str">
        <v/>
      </c>
      <c r="O1296" s="6"/>
      <c r="P1296" s="6"/>
      <c r="Q1296" s="6"/>
      <c r="R1296" s="6"/>
      <c r="S1296" s="6"/>
      <c r="T1296" s="6"/>
      <c r="U1296" s="6"/>
      <c r="V1296" s="6"/>
      <c r="W1296" s="6"/>
      <c r="X1296" s="6"/>
      <c r="Y1296" s="6"/>
      <c r="Z1296" s="6"/>
      <c r="AA1296" s="6"/>
      <c r="AB1296" s="6"/>
      <c r="AC1296" s="6"/>
      <c r="AD1296" s="6"/>
      <c r="AE1296" s="6"/>
      <c r="AF1296" s="6"/>
      <c r="AG1296" s="6"/>
      <c r="AH1296" s="6"/>
      <c r="AI1296" s="6"/>
      <c r="AJ1296" s="6"/>
      <c r="AK1296" s="6"/>
      <c r="AL1296" s="6"/>
      <c r="AM1296" s="6"/>
      <c r="AN1296" s="6"/>
      <c r="AO1296" s="6"/>
      <c r="AP1296" s="6"/>
      <c r="AQ1296" s="6"/>
      <c r="AR1296" s="6"/>
      <c r="AS1296" s="6"/>
      <c r="AT1296" s="6"/>
      <c r="AU1296" s="6"/>
      <c r="AV1296" s="6"/>
      <c r="AW1296" s="6"/>
      <c r="AX1296" s="6"/>
    </row>
    <row r="1297" spans="1:50" ht="12" customHeight="1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  <c r="M1297" s="61"/>
      <c r="N1297" s="6" t="str">
        <v/>
      </c>
      <c r="O1297" s="6"/>
      <c r="P1297" s="6"/>
      <c r="Q1297" s="6"/>
      <c r="R1297" s="6"/>
      <c r="S1297" s="6"/>
      <c r="T1297" s="6"/>
      <c r="U1297" s="6"/>
      <c r="V1297" s="6"/>
      <c r="W1297" s="6"/>
      <c r="X1297" s="6"/>
      <c r="Y1297" s="6"/>
      <c r="Z1297" s="6"/>
      <c r="AA1297" s="6"/>
      <c r="AB1297" s="6"/>
      <c r="AC1297" s="6"/>
      <c r="AD1297" s="6"/>
      <c r="AE1297" s="6"/>
      <c r="AF1297" s="6"/>
      <c r="AG1297" s="6"/>
      <c r="AH1297" s="6"/>
      <c r="AI1297" s="6"/>
      <c r="AJ1297" s="6"/>
      <c r="AK1297" s="6"/>
      <c r="AL1297" s="6"/>
      <c r="AM1297" s="6"/>
      <c r="AN1297" s="6"/>
      <c r="AO1297" s="6"/>
      <c r="AP1297" s="6"/>
      <c r="AQ1297" s="6"/>
      <c r="AR1297" s="6"/>
      <c r="AS1297" s="6"/>
      <c r="AT1297" s="6"/>
      <c r="AU1297" s="6"/>
      <c r="AV1297" s="6"/>
      <c r="AW1297" s="6"/>
      <c r="AX1297" s="6"/>
    </row>
    <row r="1298" spans="1:50" ht="12" customHeight="1">
      <c r="A1298" s="6"/>
      <c r="B1298" s="6"/>
      <c r="C1298" s="6"/>
      <c r="D1298" s="6"/>
      <c r="E1298" s="6"/>
      <c r="F1298" s="6"/>
      <c r="G1298" s="6"/>
      <c r="H1298" s="6"/>
      <c r="I1298" s="6"/>
      <c r="J1298" s="6"/>
      <c r="K1298" s="6"/>
      <c r="L1298" s="6"/>
      <c r="M1298" s="61"/>
      <c r="N1298" s="6" t="str">
        <v/>
      </c>
      <c r="O1298" s="6"/>
      <c r="P1298" s="6"/>
      <c r="Q1298" s="6"/>
      <c r="R1298" s="6"/>
      <c r="S1298" s="6"/>
      <c r="T1298" s="6"/>
      <c r="U1298" s="6"/>
      <c r="V1298" s="6"/>
      <c r="W1298" s="6"/>
      <c r="X1298" s="6"/>
      <c r="Y1298" s="6"/>
      <c r="Z1298" s="6"/>
      <c r="AA1298" s="6"/>
      <c r="AB1298" s="6"/>
      <c r="AC1298" s="6"/>
      <c r="AD1298" s="6"/>
      <c r="AE1298" s="6"/>
      <c r="AF1298" s="6"/>
      <c r="AG1298" s="6"/>
      <c r="AH1298" s="6"/>
      <c r="AI1298" s="6"/>
      <c r="AJ1298" s="6"/>
      <c r="AK1298" s="6"/>
      <c r="AL1298" s="6"/>
      <c r="AM1298" s="6"/>
      <c r="AN1298" s="6"/>
      <c r="AO1298" s="6"/>
      <c r="AP1298" s="6"/>
      <c r="AQ1298" s="6"/>
      <c r="AR1298" s="6"/>
      <c r="AS1298" s="6"/>
      <c r="AT1298" s="6"/>
      <c r="AU1298" s="6"/>
      <c r="AV1298" s="6"/>
      <c r="AW1298" s="6"/>
      <c r="AX1298" s="6"/>
    </row>
    <row r="1299" spans="1:50" ht="12" customHeight="1">
      <c r="A1299" s="6"/>
      <c r="B1299" s="6"/>
      <c r="C1299" s="6"/>
      <c r="D1299" s="6"/>
      <c r="E1299" s="6"/>
      <c r="F1299" s="6"/>
      <c r="G1299" s="6"/>
      <c r="H1299" s="6"/>
      <c r="I1299" s="6"/>
      <c r="J1299" s="6"/>
      <c r="K1299" s="6"/>
      <c r="L1299" s="6"/>
      <c r="M1299" s="61"/>
      <c r="N1299" s="6" t="str">
        <v/>
      </c>
      <c r="O1299" s="6"/>
      <c r="P1299" s="6"/>
      <c r="Q1299" s="6"/>
      <c r="R1299" s="6"/>
      <c r="S1299" s="6"/>
      <c r="T1299" s="6"/>
      <c r="U1299" s="6"/>
      <c r="V1299" s="6"/>
      <c r="W1299" s="6"/>
      <c r="X1299" s="6"/>
      <c r="Y1299" s="6"/>
      <c r="Z1299" s="6"/>
      <c r="AA1299" s="6"/>
      <c r="AB1299" s="6"/>
      <c r="AC1299" s="6"/>
      <c r="AD1299" s="6"/>
      <c r="AE1299" s="6"/>
      <c r="AF1299" s="6"/>
      <c r="AG1299" s="6"/>
      <c r="AH1299" s="6"/>
      <c r="AI1299" s="6"/>
      <c r="AJ1299" s="6"/>
      <c r="AK1299" s="6"/>
      <c r="AL1299" s="6"/>
      <c r="AM1299" s="6"/>
      <c r="AN1299" s="6"/>
      <c r="AO1299" s="6"/>
      <c r="AP1299" s="6"/>
      <c r="AQ1299" s="6"/>
      <c r="AR1299" s="6"/>
      <c r="AS1299" s="6"/>
      <c r="AT1299" s="6"/>
      <c r="AU1299" s="6"/>
      <c r="AV1299" s="6"/>
      <c r="AW1299" s="6"/>
      <c r="AX1299" s="6"/>
    </row>
    <row r="1300" spans="1:50" ht="12" customHeight="1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  <c r="M1300" s="61"/>
      <c r="N1300" s="6" t="str">
        <v/>
      </c>
      <c r="O1300" s="6"/>
      <c r="P1300" s="6"/>
      <c r="Q1300" s="6"/>
      <c r="R1300" s="6"/>
      <c r="S1300" s="6"/>
      <c r="T1300" s="6"/>
      <c r="U1300" s="6"/>
      <c r="V1300" s="6"/>
      <c r="W1300" s="6"/>
      <c r="X1300" s="6"/>
      <c r="Y1300" s="6"/>
      <c r="Z1300" s="6"/>
      <c r="AA1300" s="6"/>
      <c r="AB1300" s="6"/>
      <c r="AC1300" s="6"/>
      <c r="AD1300" s="6"/>
      <c r="AE1300" s="6"/>
      <c r="AF1300" s="6"/>
      <c r="AG1300" s="6"/>
      <c r="AH1300" s="6"/>
      <c r="AI1300" s="6"/>
      <c r="AJ1300" s="6"/>
      <c r="AK1300" s="6"/>
      <c r="AL1300" s="6"/>
      <c r="AM1300" s="6"/>
      <c r="AN1300" s="6"/>
      <c r="AO1300" s="6"/>
      <c r="AP1300" s="6"/>
      <c r="AQ1300" s="6"/>
      <c r="AR1300" s="6"/>
      <c r="AS1300" s="6"/>
      <c r="AT1300" s="6"/>
      <c r="AU1300" s="6"/>
      <c r="AV1300" s="6"/>
      <c r="AW1300" s="6"/>
      <c r="AX1300" s="6"/>
    </row>
    <row r="1301" spans="1:50" ht="12" customHeight="1">
      <c r="A1301" s="6"/>
      <c r="B1301" s="6"/>
      <c r="C1301" s="6"/>
      <c r="D1301" s="6"/>
      <c r="E1301" s="6"/>
      <c r="F1301" s="6"/>
      <c r="G1301" s="6"/>
      <c r="H1301" s="6"/>
      <c r="I1301" s="6"/>
      <c r="J1301" s="6"/>
      <c r="K1301" s="6"/>
      <c r="L1301" s="6"/>
      <c r="M1301" s="61"/>
      <c r="N1301" s="6" t="str">
        <v/>
      </c>
      <c r="O1301" s="6"/>
      <c r="P1301" s="6"/>
      <c r="Q1301" s="6"/>
      <c r="R1301" s="6"/>
      <c r="S1301" s="6"/>
      <c r="T1301" s="6"/>
      <c r="U1301" s="6"/>
      <c r="V1301" s="6"/>
      <c r="W1301" s="6"/>
      <c r="X1301" s="6"/>
      <c r="Y1301" s="6"/>
      <c r="Z1301" s="6"/>
      <c r="AA1301" s="6"/>
      <c r="AB1301" s="6"/>
      <c r="AC1301" s="6"/>
      <c r="AD1301" s="6"/>
      <c r="AE1301" s="6"/>
      <c r="AF1301" s="6"/>
      <c r="AG1301" s="6"/>
      <c r="AH1301" s="6"/>
      <c r="AI1301" s="6"/>
      <c r="AJ1301" s="6"/>
      <c r="AK1301" s="6"/>
      <c r="AL1301" s="6"/>
      <c r="AM1301" s="6"/>
      <c r="AN1301" s="6"/>
      <c r="AO1301" s="6"/>
      <c r="AP1301" s="6"/>
      <c r="AQ1301" s="6"/>
      <c r="AR1301" s="6"/>
      <c r="AS1301" s="6"/>
      <c r="AT1301" s="6"/>
      <c r="AU1301" s="6"/>
      <c r="AV1301" s="6"/>
      <c r="AW1301" s="6"/>
      <c r="AX1301" s="6"/>
    </row>
    <row r="1302" spans="1:50" ht="12" customHeight="1">
      <c r="A1302" s="6"/>
      <c r="B1302" s="6"/>
      <c r="C1302" s="6"/>
      <c r="D1302" s="6"/>
      <c r="E1302" s="6"/>
      <c r="F1302" s="6"/>
      <c r="G1302" s="6"/>
      <c r="H1302" s="6"/>
      <c r="I1302" s="6"/>
      <c r="J1302" s="6"/>
      <c r="K1302" s="6"/>
      <c r="L1302" s="6"/>
      <c r="M1302" s="61"/>
      <c r="N1302" s="6" t="str">
        <v/>
      </c>
      <c r="O1302" s="6"/>
      <c r="P1302" s="6"/>
      <c r="Q1302" s="6"/>
      <c r="R1302" s="6"/>
      <c r="S1302" s="6"/>
      <c r="T1302" s="6"/>
      <c r="U1302" s="6"/>
      <c r="V1302" s="6"/>
      <c r="W1302" s="6"/>
      <c r="X1302" s="6"/>
      <c r="Y1302" s="6"/>
      <c r="Z1302" s="6"/>
      <c r="AA1302" s="6"/>
      <c r="AB1302" s="6"/>
      <c r="AC1302" s="6"/>
      <c r="AD1302" s="6"/>
      <c r="AE1302" s="6"/>
      <c r="AF1302" s="6"/>
      <c r="AG1302" s="6"/>
      <c r="AH1302" s="6"/>
      <c r="AI1302" s="6"/>
      <c r="AJ1302" s="6"/>
      <c r="AK1302" s="6"/>
      <c r="AL1302" s="6"/>
      <c r="AM1302" s="6"/>
      <c r="AN1302" s="6"/>
      <c r="AO1302" s="6"/>
      <c r="AP1302" s="6"/>
      <c r="AQ1302" s="6"/>
      <c r="AR1302" s="6"/>
      <c r="AS1302" s="6"/>
      <c r="AT1302" s="6"/>
      <c r="AU1302" s="6"/>
      <c r="AV1302" s="6"/>
      <c r="AW1302" s="6"/>
      <c r="AX1302" s="6"/>
    </row>
    <row r="1303" spans="1:50" ht="12" customHeight="1">
      <c r="A1303" s="6"/>
      <c r="B1303" s="6"/>
      <c r="C1303" s="6"/>
      <c r="D1303" s="6"/>
      <c r="E1303" s="6"/>
      <c r="F1303" s="6"/>
      <c r="G1303" s="6"/>
      <c r="H1303" s="6"/>
      <c r="I1303" s="6"/>
      <c r="J1303" s="6"/>
      <c r="K1303" s="6"/>
      <c r="L1303" s="6"/>
      <c r="M1303" s="61"/>
      <c r="N1303" s="6" t="str">
        <v/>
      </c>
      <c r="O1303" s="6"/>
      <c r="P1303" s="6"/>
      <c r="Q1303" s="6"/>
      <c r="R1303" s="6"/>
      <c r="S1303" s="6"/>
      <c r="T1303" s="6"/>
      <c r="U1303" s="6"/>
      <c r="V1303" s="6"/>
      <c r="W1303" s="6"/>
      <c r="X1303" s="6"/>
      <c r="Y1303" s="6"/>
      <c r="Z1303" s="6"/>
      <c r="AA1303" s="6"/>
      <c r="AB1303" s="6"/>
      <c r="AC1303" s="6"/>
      <c r="AD1303" s="6"/>
      <c r="AE1303" s="6"/>
      <c r="AF1303" s="6"/>
      <c r="AG1303" s="6"/>
      <c r="AH1303" s="6"/>
      <c r="AI1303" s="6"/>
      <c r="AJ1303" s="6"/>
      <c r="AK1303" s="6"/>
      <c r="AL1303" s="6"/>
      <c r="AM1303" s="6"/>
      <c r="AN1303" s="6"/>
      <c r="AO1303" s="6"/>
      <c r="AP1303" s="6"/>
      <c r="AQ1303" s="6"/>
      <c r="AR1303" s="6"/>
      <c r="AS1303" s="6"/>
      <c r="AT1303" s="6"/>
      <c r="AU1303" s="6"/>
      <c r="AV1303" s="6"/>
      <c r="AW1303" s="6"/>
      <c r="AX1303" s="6"/>
    </row>
    <row r="1304" spans="1:50" ht="12" customHeight="1">
      <c r="A1304" s="6"/>
      <c r="B1304" s="6"/>
      <c r="C1304" s="6"/>
      <c r="D1304" s="6"/>
      <c r="E1304" s="6"/>
      <c r="F1304" s="6"/>
      <c r="G1304" s="6"/>
      <c r="H1304" s="6"/>
      <c r="I1304" s="6"/>
      <c r="J1304" s="6"/>
      <c r="K1304" s="6"/>
      <c r="L1304" s="6"/>
      <c r="M1304" s="61"/>
      <c r="N1304" s="6" t="str">
        <v/>
      </c>
      <c r="O1304" s="6"/>
      <c r="P1304" s="6"/>
      <c r="Q1304" s="6"/>
      <c r="R1304" s="6"/>
      <c r="S1304" s="6"/>
      <c r="T1304" s="6"/>
      <c r="U1304" s="6"/>
      <c r="V1304" s="6"/>
      <c r="W1304" s="6"/>
      <c r="X1304" s="6"/>
      <c r="Y1304" s="6"/>
      <c r="Z1304" s="6"/>
      <c r="AA1304" s="6"/>
      <c r="AB1304" s="6"/>
      <c r="AC1304" s="6"/>
      <c r="AD1304" s="6"/>
      <c r="AE1304" s="6"/>
      <c r="AF1304" s="6"/>
      <c r="AG1304" s="6"/>
      <c r="AH1304" s="6"/>
      <c r="AI1304" s="6"/>
      <c r="AJ1304" s="6"/>
      <c r="AK1304" s="6"/>
      <c r="AL1304" s="6"/>
      <c r="AM1304" s="6"/>
      <c r="AN1304" s="6"/>
      <c r="AO1304" s="6"/>
      <c r="AP1304" s="6"/>
      <c r="AQ1304" s="6"/>
      <c r="AR1304" s="6"/>
      <c r="AS1304" s="6"/>
      <c r="AT1304" s="6"/>
      <c r="AU1304" s="6"/>
      <c r="AV1304" s="6"/>
      <c r="AW1304" s="6"/>
      <c r="AX1304" s="6"/>
    </row>
    <row r="1305" spans="1:50" ht="12" customHeight="1">
      <c r="A1305" s="6"/>
      <c r="B1305" s="6"/>
      <c r="C1305" s="6"/>
      <c r="D1305" s="6"/>
      <c r="E1305" s="6"/>
      <c r="F1305" s="6"/>
      <c r="G1305" s="6"/>
      <c r="H1305" s="6"/>
      <c r="I1305" s="6"/>
      <c r="J1305" s="6"/>
      <c r="K1305" s="6"/>
      <c r="L1305" s="6"/>
      <c r="M1305" s="61"/>
      <c r="N1305" s="6" t="str">
        <v/>
      </c>
      <c r="O1305" s="6"/>
      <c r="P1305" s="6"/>
      <c r="Q1305" s="6"/>
      <c r="R1305" s="6"/>
      <c r="S1305" s="6"/>
      <c r="T1305" s="6"/>
      <c r="U1305" s="6"/>
      <c r="V1305" s="6"/>
      <c r="W1305" s="6"/>
      <c r="X1305" s="6"/>
      <c r="Y1305" s="6"/>
      <c r="Z1305" s="6"/>
      <c r="AA1305" s="6"/>
      <c r="AB1305" s="6"/>
      <c r="AC1305" s="6"/>
      <c r="AD1305" s="6"/>
      <c r="AE1305" s="6"/>
      <c r="AF1305" s="6"/>
      <c r="AG1305" s="6"/>
      <c r="AH1305" s="6"/>
      <c r="AI1305" s="6"/>
      <c r="AJ1305" s="6"/>
      <c r="AK1305" s="6"/>
      <c r="AL1305" s="6"/>
      <c r="AM1305" s="6"/>
      <c r="AN1305" s="6"/>
      <c r="AO1305" s="6"/>
      <c r="AP1305" s="6"/>
      <c r="AQ1305" s="6"/>
      <c r="AR1305" s="6"/>
      <c r="AS1305" s="6"/>
      <c r="AT1305" s="6"/>
      <c r="AU1305" s="6"/>
      <c r="AV1305" s="6"/>
      <c r="AW1305" s="6"/>
      <c r="AX1305" s="6"/>
    </row>
    <row r="1306" spans="1:50" ht="12" customHeight="1">
      <c r="A1306" s="6"/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6"/>
      <c r="M1306" s="61"/>
      <c r="N1306" s="6" t="str">
        <v/>
      </c>
      <c r="O1306" s="6"/>
      <c r="P1306" s="6"/>
      <c r="Q1306" s="6"/>
      <c r="R1306" s="6"/>
      <c r="S1306" s="6"/>
      <c r="T1306" s="6"/>
      <c r="U1306" s="6"/>
      <c r="V1306" s="6"/>
      <c r="W1306" s="6"/>
      <c r="X1306" s="6"/>
      <c r="Y1306" s="6"/>
      <c r="Z1306" s="6"/>
      <c r="AA1306" s="6"/>
      <c r="AB1306" s="6"/>
      <c r="AC1306" s="6"/>
      <c r="AD1306" s="6"/>
      <c r="AE1306" s="6"/>
      <c r="AF1306" s="6"/>
      <c r="AG1306" s="6"/>
      <c r="AH1306" s="6"/>
      <c r="AI1306" s="6"/>
      <c r="AJ1306" s="6"/>
      <c r="AK1306" s="6"/>
      <c r="AL1306" s="6"/>
      <c r="AM1306" s="6"/>
      <c r="AN1306" s="6"/>
      <c r="AO1306" s="6"/>
      <c r="AP1306" s="6"/>
      <c r="AQ1306" s="6"/>
      <c r="AR1306" s="6"/>
      <c r="AS1306" s="6"/>
      <c r="AT1306" s="6"/>
      <c r="AU1306" s="6"/>
      <c r="AV1306" s="6"/>
      <c r="AW1306" s="6"/>
      <c r="AX1306" s="6"/>
    </row>
    <row r="1307" spans="1:50" ht="12" customHeight="1">
      <c r="A1307" s="6"/>
      <c r="B1307" s="6"/>
      <c r="C1307" s="6"/>
      <c r="D1307" s="6"/>
      <c r="E1307" s="6"/>
      <c r="F1307" s="6"/>
      <c r="G1307" s="6"/>
      <c r="H1307" s="6"/>
      <c r="I1307" s="6"/>
      <c r="J1307" s="6"/>
      <c r="K1307" s="6"/>
      <c r="L1307" s="6"/>
      <c r="M1307" s="61"/>
      <c r="N1307" s="6" t="str">
        <v/>
      </c>
      <c r="O1307" s="6"/>
      <c r="P1307" s="6"/>
      <c r="Q1307" s="6"/>
      <c r="R1307" s="6"/>
      <c r="S1307" s="6"/>
      <c r="T1307" s="6"/>
      <c r="U1307" s="6"/>
      <c r="V1307" s="6"/>
      <c r="W1307" s="6"/>
      <c r="X1307" s="6"/>
      <c r="Y1307" s="6"/>
      <c r="Z1307" s="6"/>
      <c r="AA1307" s="6"/>
      <c r="AB1307" s="6"/>
      <c r="AC1307" s="6"/>
      <c r="AD1307" s="6"/>
      <c r="AE1307" s="6"/>
      <c r="AF1307" s="6"/>
      <c r="AG1307" s="6"/>
      <c r="AH1307" s="6"/>
      <c r="AI1307" s="6"/>
      <c r="AJ1307" s="6"/>
      <c r="AK1307" s="6"/>
      <c r="AL1307" s="6"/>
      <c r="AM1307" s="6"/>
      <c r="AN1307" s="6"/>
      <c r="AO1307" s="6"/>
      <c r="AP1307" s="6"/>
      <c r="AQ1307" s="6"/>
      <c r="AR1307" s="6"/>
      <c r="AS1307" s="6"/>
      <c r="AT1307" s="6"/>
      <c r="AU1307" s="6"/>
      <c r="AV1307" s="6"/>
      <c r="AW1307" s="6"/>
      <c r="AX1307" s="6"/>
    </row>
    <row r="1308" spans="1:50" ht="12" customHeight="1">
      <c r="A1308" s="6"/>
      <c r="B1308" s="6"/>
      <c r="C1308" s="6"/>
      <c r="D1308" s="6"/>
      <c r="E1308" s="6"/>
      <c r="F1308" s="6"/>
      <c r="G1308" s="6"/>
      <c r="H1308" s="6"/>
      <c r="I1308" s="6"/>
      <c r="J1308" s="6"/>
      <c r="K1308" s="6"/>
      <c r="L1308" s="6"/>
      <c r="M1308" s="61"/>
      <c r="N1308" s="6" t="str">
        <v/>
      </c>
      <c r="O1308" s="6"/>
      <c r="P1308" s="6"/>
      <c r="Q1308" s="6"/>
      <c r="R1308" s="6"/>
      <c r="S1308" s="6"/>
      <c r="T1308" s="6"/>
      <c r="U1308" s="6"/>
      <c r="V1308" s="6"/>
      <c r="W1308" s="6"/>
      <c r="X1308" s="6"/>
      <c r="Y1308" s="6"/>
      <c r="Z1308" s="6"/>
      <c r="AA1308" s="6"/>
      <c r="AB1308" s="6"/>
      <c r="AC1308" s="6"/>
      <c r="AD1308" s="6"/>
      <c r="AE1308" s="6"/>
      <c r="AF1308" s="6"/>
      <c r="AG1308" s="6"/>
      <c r="AH1308" s="6"/>
      <c r="AI1308" s="6"/>
      <c r="AJ1308" s="6"/>
      <c r="AK1308" s="6"/>
      <c r="AL1308" s="6"/>
      <c r="AM1308" s="6"/>
      <c r="AN1308" s="6"/>
      <c r="AO1308" s="6"/>
      <c r="AP1308" s="6"/>
      <c r="AQ1308" s="6"/>
      <c r="AR1308" s="6"/>
      <c r="AS1308" s="6"/>
      <c r="AT1308" s="6"/>
      <c r="AU1308" s="6"/>
      <c r="AV1308" s="6"/>
      <c r="AW1308" s="6"/>
      <c r="AX1308" s="6"/>
    </row>
    <row r="1309" spans="1:50" ht="12" customHeight="1">
      <c r="A1309" s="6"/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  <c r="M1309" s="61"/>
      <c r="N1309" s="6" t="str">
        <v/>
      </c>
      <c r="O1309" s="6"/>
      <c r="P1309" s="6"/>
      <c r="Q1309" s="6"/>
      <c r="R1309" s="6"/>
      <c r="S1309" s="6"/>
      <c r="T1309" s="6"/>
      <c r="U1309" s="6"/>
      <c r="V1309" s="6"/>
      <c r="W1309" s="6"/>
      <c r="X1309" s="6"/>
      <c r="Y1309" s="6"/>
      <c r="Z1309" s="6"/>
      <c r="AA1309" s="6"/>
      <c r="AB1309" s="6"/>
      <c r="AC1309" s="6"/>
      <c r="AD1309" s="6"/>
      <c r="AE1309" s="6"/>
      <c r="AF1309" s="6"/>
      <c r="AG1309" s="6"/>
      <c r="AH1309" s="6"/>
      <c r="AI1309" s="6"/>
      <c r="AJ1309" s="6"/>
      <c r="AK1309" s="6"/>
      <c r="AL1309" s="6"/>
      <c r="AM1309" s="6"/>
      <c r="AN1309" s="6"/>
      <c r="AO1309" s="6"/>
      <c r="AP1309" s="6"/>
      <c r="AQ1309" s="6"/>
      <c r="AR1309" s="6"/>
      <c r="AS1309" s="6"/>
      <c r="AT1309" s="6"/>
      <c r="AU1309" s="6"/>
      <c r="AV1309" s="6"/>
      <c r="AW1309" s="6"/>
      <c r="AX1309" s="6"/>
    </row>
    <row r="1310" spans="1:50" ht="12" customHeight="1">
      <c r="A1310" s="6"/>
      <c r="B1310" s="6"/>
      <c r="C1310" s="6"/>
      <c r="D1310" s="6"/>
      <c r="E1310" s="6"/>
      <c r="F1310" s="6"/>
      <c r="G1310" s="6"/>
      <c r="H1310" s="6"/>
      <c r="I1310" s="6"/>
      <c r="J1310" s="6"/>
      <c r="K1310" s="6"/>
      <c r="L1310" s="6"/>
      <c r="M1310" s="61"/>
      <c r="N1310" s="6" t="str">
        <v/>
      </c>
      <c r="O1310" s="6"/>
      <c r="P1310" s="6"/>
      <c r="Q1310" s="6"/>
      <c r="R1310" s="6"/>
      <c r="S1310" s="6"/>
      <c r="T1310" s="6"/>
      <c r="U1310" s="6"/>
      <c r="V1310" s="6"/>
      <c r="W1310" s="6"/>
      <c r="X1310" s="6"/>
      <c r="Y1310" s="6"/>
      <c r="Z1310" s="6"/>
      <c r="AA1310" s="6"/>
      <c r="AB1310" s="6"/>
      <c r="AC1310" s="6"/>
      <c r="AD1310" s="6"/>
      <c r="AE1310" s="6"/>
      <c r="AF1310" s="6"/>
      <c r="AG1310" s="6"/>
      <c r="AH1310" s="6"/>
      <c r="AI1310" s="6"/>
      <c r="AJ1310" s="6"/>
      <c r="AK1310" s="6"/>
      <c r="AL1310" s="6"/>
      <c r="AM1310" s="6"/>
      <c r="AN1310" s="6"/>
      <c r="AO1310" s="6"/>
      <c r="AP1310" s="6"/>
      <c r="AQ1310" s="6"/>
      <c r="AR1310" s="6"/>
      <c r="AS1310" s="6"/>
      <c r="AT1310" s="6"/>
      <c r="AU1310" s="6"/>
      <c r="AV1310" s="6"/>
      <c r="AW1310" s="6"/>
      <c r="AX1310" s="6"/>
    </row>
    <row r="1311" spans="1:50" ht="12" customHeight="1">
      <c r="A1311" s="6"/>
      <c r="B1311" s="6"/>
      <c r="C1311" s="6"/>
      <c r="D1311" s="6"/>
      <c r="E1311" s="6"/>
      <c r="F1311" s="6"/>
      <c r="G1311" s="6"/>
      <c r="H1311" s="6"/>
      <c r="I1311" s="6"/>
      <c r="J1311" s="6"/>
      <c r="K1311" s="6"/>
      <c r="L1311" s="6"/>
      <c r="M1311" s="61"/>
      <c r="N1311" s="6" t="str">
        <v/>
      </c>
      <c r="O1311" s="6"/>
      <c r="P1311" s="6"/>
      <c r="Q1311" s="6"/>
      <c r="R1311" s="6"/>
      <c r="S1311" s="6"/>
      <c r="T1311" s="6"/>
      <c r="U1311" s="6"/>
      <c r="V1311" s="6"/>
      <c r="W1311" s="6"/>
      <c r="X1311" s="6"/>
      <c r="Y1311" s="6"/>
      <c r="Z1311" s="6"/>
      <c r="AA1311" s="6"/>
      <c r="AB1311" s="6"/>
      <c r="AC1311" s="6"/>
      <c r="AD1311" s="6"/>
      <c r="AE1311" s="6"/>
      <c r="AF1311" s="6"/>
      <c r="AG1311" s="6"/>
      <c r="AH1311" s="6"/>
      <c r="AI1311" s="6"/>
      <c r="AJ1311" s="6"/>
      <c r="AK1311" s="6"/>
      <c r="AL1311" s="6"/>
      <c r="AM1311" s="6"/>
      <c r="AN1311" s="6"/>
      <c r="AO1311" s="6"/>
      <c r="AP1311" s="6"/>
      <c r="AQ1311" s="6"/>
      <c r="AR1311" s="6"/>
      <c r="AS1311" s="6"/>
      <c r="AT1311" s="6"/>
      <c r="AU1311" s="6"/>
      <c r="AV1311" s="6"/>
      <c r="AW1311" s="6"/>
      <c r="AX1311" s="6"/>
    </row>
    <row r="1312" spans="1:50" ht="12" customHeight="1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  <c r="M1312" s="61"/>
      <c r="N1312" s="6" t="str">
        <v/>
      </c>
      <c r="O1312" s="6"/>
      <c r="P1312" s="6"/>
      <c r="Q1312" s="6"/>
      <c r="R1312" s="6"/>
      <c r="S1312" s="6"/>
      <c r="T1312" s="6"/>
      <c r="U1312" s="6"/>
      <c r="V1312" s="6"/>
      <c r="W1312" s="6"/>
      <c r="X1312" s="6"/>
      <c r="Y1312" s="6"/>
      <c r="Z1312" s="6"/>
      <c r="AA1312" s="6"/>
      <c r="AB1312" s="6"/>
      <c r="AC1312" s="6"/>
      <c r="AD1312" s="6"/>
      <c r="AE1312" s="6"/>
      <c r="AF1312" s="6"/>
      <c r="AG1312" s="6"/>
      <c r="AH1312" s="6"/>
      <c r="AI1312" s="6"/>
      <c r="AJ1312" s="6"/>
      <c r="AK1312" s="6"/>
      <c r="AL1312" s="6"/>
      <c r="AM1312" s="6"/>
      <c r="AN1312" s="6"/>
      <c r="AO1312" s="6"/>
      <c r="AP1312" s="6"/>
      <c r="AQ1312" s="6"/>
      <c r="AR1312" s="6"/>
      <c r="AS1312" s="6"/>
      <c r="AT1312" s="6"/>
      <c r="AU1312" s="6"/>
      <c r="AV1312" s="6"/>
      <c r="AW1312" s="6"/>
      <c r="AX1312" s="6"/>
    </row>
    <row r="1313" spans="1:50" ht="12" customHeight="1">
      <c r="A1313" s="6"/>
      <c r="B1313" s="6"/>
      <c r="C1313" s="6"/>
      <c r="D1313" s="6"/>
      <c r="E1313" s="6"/>
      <c r="F1313" s="6"/>
      <c r="G1313" s="6"/>
      <c r="H1313" s="6"/>
      <c r="I1313" s="6"/>
      <c r="J1313" s="6"/>
      <c r="K1313" s="6"/>
      <c r="L1313" s="6"/>
      <c r="M1313" s="61"/>
      <c r="N1313" s="6" t="str">
        <v/>
      </c>
      <c r="O1313" s="6"/>
      <c r="P1313" s="6"/>
      <c r="Q1313" s="6"/>
      <c r="R1313" s="6"/>
      <c r="S1313" s="6"/>
      <c r="T1313" s="6"/>
      <c r="U1313" s="6"/>
      <c r="V1313" s="6"/>
      <c r="W1313" s="6"/>
      <c r="X1313" s="6"/>
      <c r="Y1313" s="6"/>
      <c r="Z1313" s="6"/>
      <c r="AA1313" s="6"/>
      <c r="AB1313" s="6"/>
      <c r="AC1313" s="6"/>
      <c r="AD1313" s="6"/>
      <c r="AE1313" s="6"/>
      <c r="AF1313" s="6"/>
      <c r="AG1313" s="6"/>
      <c r="AH1313" s="6"/>
      <c r="AI1313" s="6"/>
      <c r="AJ1313" s="6"/>
      <c r="AK1313" s="6"/>
      <c r="AL1313" s="6"/>
      <c r="AM1313" s="6"/>
      <c r="AN1313" s="6"/>
      <c r="AO1313" s="6"/>
      <c r="AP1313" s="6"/>
      <c r="AQ1313" s="6"/>
      <c r="AR1313" s="6"/>
      <c r="AS1313" s="6"/>
      <c r="AT1313" s="6"/>
      <c r="AU1313" s="6"/>
      <c r="AV1313" s="6"/>
      <c r="AW1313" s="6"/>
      <c r="AX1313" s="6"/>
    </row>
    <row r="1314" spans="1:50" ht="12" customHeight="1">
      <c r="A1314" s="6"/>
      <c r="B1314" s="6"/>
      <c r="C1314" s="6"/>
      <c r="D1314" s="6"/>
      <c r="E1314" s="6"/>
      <c r="F1314" s="6"/>
      <c r="G1314" s="6"/>
      <c r="H1314" s="6"/>
      <c r="I1314" s="6"/>
      <c r="J1314" s="6"/>
      <c r="K1314" s="6"/>
      <c r="L1314" s="6"/>
      <c r="M1314" s="61"/>
      <c r="N1314" s="6" t="str">
        <v/>
      </c>
      <c r="O1314" s="6"/>
      <c r="P1314" s="6"/>
      <c r="Q1314" s="6"/>
      <c r="R1314" s="6"/>
      <c r="S1314" s="6"/>
      <c r="T1314" s="6"/>
      <c r="U1314" s="6"/>
      <c r="V1314" s="6"/>
      <c r="W1314" s="6"/>
      <c r="X1314" s="6"/>
      <c r="Y1314" s="6"/>
      <c r="Z1314" s="6"/>
      <c r="AA1314" s="6"/>
      <c r="AB1314" s="6"/>
      <c r="AC1314" s="6"/>
      <c r="AD1314" s="6"/>
      <c r="AE1314" s="6"/>
      <c r="AF1314" s="6"/>
      <c r="AG1314" s="6"/>
      <c r="AH1314" s="6"/>
      <c r="AI1314" s="6"/>
      <c r="AJ1314" s="6"/>
      <c r="AK1314" s="6"/>
      <c r="AL1314" s="6"/>
      <c r="AM1314" s="6"/>
      <c r="AN1314" s="6"/>
      <c r="AO1314" s="6"/>
      <c r="AP1314" s="6"/>
      <c r="AQ1314" s="6"/>
      <c r="AR1314" s="6"/>
      <c r="AS1314" s="6"/>
      <c r="AT1314" s="6"/>
      <c r="AU1314" s="6"/>
      <c r="AV1314" s="6"/>
      <c r="AW1314" s="6"/>
      <c r="AX1314" s="6"/>
    </row>
    <row r="1315" spans="1:50" ht="12" customHeight="1">
      <c r="A1315" s="6"/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  <c r="M1315" s="61"/>
      <c r="N1315" s="6" t="str">
        <v/>
      </c>
      <c r="O1315" s="6"/>
      <c r="P1315" s="6"/>
      <c r="Q1315" s="6"/>
      <c r="R1315" s="6"/>
      <c r="S1315" s="6"/>
      <c r="T1315" s="6"/>
      <c r="U1315" s="6"/>
      <c r="V1315" s="6"/>
      <c r="W1315" s="6"/>
      <c r="X1315" s="6"/>
      <c r="Y1315" s="6"/>
      <c r="Z1315" s="6"/>
      <c r="AA1315" s="6"/>
      <c r="AB1315" s="6"/>
      <c r="AC1315" s="6"/>
      <c r="AD1315" s="6"/>
      <c r="AE1315" s="6"/>
      <c r="AF1315" s="6"/>
      <c r="AG1315" s="6"/>
      <c r="AH1315" s="6"/>
      <c r="AI1315" s="6"/>
      <c r="AJ1315" s="6"/>
      <c r="AK1315" s="6"/>
      <c r="AL1315" s="6"/>
      <c r="AM1315" s="6"/>
      <c r="AN1315" s="6"/>
      <c r="AO1315" s="6"/>
      <c r="AP1315" s="6"/>
      <c r="AQ1315" s="6"/>
      <c r="AR1315" s="6"/>
      <c r="AS1315" s="6"/>
      <c r="AT1315" s="6"/>
      <c r="AU1315" s="6"/>
      <c r="AV1315" s="6"/>
      <c r="AW1315" s="6"/>
      <c r="AX1315" s="6"/>
    </row>
    <row r="1316" spans="1:50" ht="12" customHeight="1">
      <c r="A1316" s="6"/>
      <c r="B1316" s="6"/>
      <c r="C1316" s="6"/>
      <c r="D1316" s="6"/>
      <c r="E1316" s="6"/>
      <c r="F1316" s="6"/>
      <c r="G1316" s="6"/>
      <c r="H1316" s="6"/>
      <c r="I1316" s="6"/>
      <c r="J1316" s="6"/>
      <c r="K1316" s="6"/>
      <c r="L1316" s="6"/>
      <c r="M1316" s="61"/>
      <c r="N1316" s="6" t="str">
        <v/>
      </c>
      <c r="O1316" s="6"/>
      <c r="P1316" s="6"/>
      <c r="Q1316" s="6"/>
      <c r="R1316" s="6"/>
      <c r="S1316" s="6"/>
      <c r="T1316" s="6"/>
      <c r="U1316" s="6"/>
      <c r="V1316" s="6"/>
      <c r="W1316" s="6"/>
      <c r="X1316" s="6"/>
      <c r="Y1316" s="6"/>
      <c r="Z1316" s="6"/>
      <c r="AA1316" s="6"/>
      <c r="AB1316" s="6"/>
      <c r="AC1316" s="6"/>
      <c r="AD1316" s="6"/>
      <c r="AE1316" s="6"/>
      <c r="AF1316" s="6"/>
      <c r="AG1316" s="6"/>
      <c r="AH1316" s="6"/>
      <c r="AI1316" s="6"/>
      <c r="AJ1316" s="6"/>
      <c r="AK1316" s="6"/>
      <c r="AL1316" s="6"/>
      <c r="AM1316" s="6"/>
      <c r="AN1316" s="6"/>
      <c r="AO1316" s="6"/>
      <c r="AP1316" s="6"/>
      <c r="AQ1316" s="6"/>
      <c r="AR1316" s="6"/>
      <c r="AS1316" s="6"/>
      <c r="AT1316" s="6"/>
      <c r="AU1316" s="6"/>
      <c r="AV1316" s="6"/>
      <c r="AW1316" s="6"/>
      <c r="AX1316" s="6"/>
    </row>
    <row r="1317" spans="1:50" ht="12" customHeight="1">
      <c r="A1317" s="6"/>
      <c r="B1317" s="6"/>
      <c r="C1317" s="6"/>
      <c r="D1317" s="6"/>
      <c r="E1317" s="6"/>
      <c r="F1317" s="6"/>
      <c r="G1317" s="6"/>
      <c r="H1317" s="6"/>
      <c r="I1317" s="6"/>
      <c r="J1317" s="6"/>
      <c r="K1317" s="6"/>
      <c r="L1317" s="6"/>
      <c r="M1317" s="61"/>
      <c r="N1317" s="6" t="str">
        <v/>
      </c>
      <c r="O1317" s="6"/>
      <c r="P1317" s="6"/>
      <c r="Q1317" s="6"/>
      <c r="R1317" s="6"/>
      <c r="S1317" s="6"/>
      <c r="T1317" s="6"/>
      <c r="U1317" s="6"/>
      <c r="V1317" s="6"/>
      <c r="W1317" s="6"/>
      <c r="X1317" s="6"/>
      <c r="Y1317" s="6"/>
      <c r="Z1317" s="6"/>
      <c r="AA1317" s="6"/>
      <c r="AB1317" s="6"/>
      <c r="AC1317" s="6"/>
      <c r="AD1317" s="6"/>
      <c r="AE1317" s="6"/>
      <c r="AF1317" s="6"/>
      <c r="AG1317" s="6"/>
      <c r="AH1317" s="6"/>
      <c r="AI1317" s="6"/>
      <c r="AJ1317" s="6"/>
      <c r="AK1317" s="6"/>
      <c r="AL1317" s="6"/>
      <c r="AM1317" s="6"/>
      <c r="AN1317" s="6"/>
      <c r="AO1317" s="6"/>
      <c r="AP1317" s="6"/>
      <c r="AQ1317" s="6"/>
      <c r="AR1317" s="6"/>
      <c r="AS1317" s="6"/>
      <c r="AT1317" s="6"/>
      <c r="AU1317" s="6"/>
      <c r="AV1317" s="6"/>
      <c r="AW1317" s="6"/>
      <c r="AX1317" s="6"/>
    </row>
    <row r="1318" spans="1:50" ht="12" customHeight="1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  <c r="M1318" s="61"/>
      <c r="N1318" s="6" t="str">
        <v/>
      </c>
      <c r="O1318" s="6"/>
      <c r="P1318" s="6"/>
      <c r="Q1318" s="6"/>
      <c r="R1318" s="6"/>
      <c r="S1318" s="6"/>
      <c r="T1318" s="6"/>
      <c r="U1318" s="6"/>
      <c r="V1318" s="6"/>
      <c r="W1318" s="6"/>
      <c r="X1318" s="6"/>
      <c r="Y1318" s="6"/>
      <c r="Z1318" s="6"/>
      <c r="AA1318" s="6"/>
      <c r="AB1318" s="6"/>
      <c r="AC1318" s="6"/>
      <c r="AD1318" s="6"/>
      <c r="AE1318" s="6"/>
      <c r="AF1318" s="6"/>
      <c r="AG1318" s="6"/>
      <c r="AH1318" s="6"/>
      <c r="AI1318" s="6"/>
      <c r="AJ1318" s="6"/>
      <c r="AK1318" s="6"/>
      <c r="AL1318" s="6"/>
      <c r="AM1318" s="6"/>
      <c r="AN1318" s="6"/>
      <c r="AO1318" s="6"/>
      <c r="AP1318" s="6"/>
      <c r="AQ1318" s="6"/>
      <c r="AR1318" s="6"/>
      <c r="AS1318" s="6"/>
      <c r="AT1318" s="6"/>
      <c r="AU1318" s="6"/>
      <c r="AV1318" s="6"/>
      <c r="AW1318" s="6"/>
      <c r="AX1318" s="6"/>
    </row>
    <row r="1319" spans="1:50" ht="12" customHeight="1">
      <c r="A1319" s="6"/>
      <c r="B1319" s="6"/>
      <c r="C1319" s="6"/>
      <c r="D1319" s="6"/>
      <c r="E1319" s="6"/>
      <c r="F1319" s="6"/>
      <c r="G1319" s="6"/>
      <c r="H1319" s="6"/>
      <c r="I1319" s="6"/>
      <c r="J1319" s="6"/>
      <c r="K1319" s="6"/>
      <c r="L1319" s="6"/>
      <c r="M1319" s="61"/>
      <c r="N1319" s="6" t="str">
        <v/>
      </c>
      <c r="O1319" s="6"/>
      <c r="P1319" s="6"/>
      <c r="Q1319" s="6"/>
      <c r="R1319" s="6"/>
      <c r="S1319" s="6"/>
      <c r="T1319" s="6"/>
      <c r="U1319" s="6"/>
      <c r="V1319" s="6"/>
      <c r="W1319" s="6"/>
      <c r="X1319" s="6"/>
      <c r="Y1319" s="6"/>
      <c r="Z1319" s="6"/>
      <c r="AA1319" s="6"/>
      <c r="AB1319" s="6"/>
      <c r="AC1319" s="6"/>
      <c r="AD1319" s="6"/>
      <c r="AE1319" s="6"/>
      <c r="AF1319" s="6"/>
      <c r="AG1319" s="6"/>
      <c r="AH1319" s="6"/>
      <c r="AI1319" s="6"/>
      <c r="AJ1319" s="6"/>
      <c r="AK1319" s="6"/>
      <c r="AL1319" s="6"/>
      <c r="AM1319" s="6"/>
      <c r="AN1319" s="6"/>
      <c r="AO1319" s="6"/>
      <c r="AP1319" s="6"/>
      <c r="AQ1319" s="6"/>
      <c r="AR1319" s="6"/>
      <c r="AS1319" s="6"/>
      <c r="AT1319" s="6"/>
      <c r="AU1319" s="6"/>
      <c r="AV1319" s="6"/>
      <c r="AW1319" s="6"/>
      <c r="AX1319" s="6"/>
    </row>
    <row r="1320" spans="1:50" ht="12" customHeight="1">
      <c r="A1320" s="6"/>
      <c r="B1320" s="6"/>
      <c r="C1320" s="6"/>
      <c r="D1320" s="6"/>
      <c r="E1320" s="6"/>
      <c r="F1320" s="6"/>
      <c r="G1320" s="6"/>
      <c r="H1320" s="6"/>
      <c r="I1320" s="6"/>
      <c r="J1320" s="6"/>
      <c r="K1320" s="6"/>
      <c r="L1320" s="6"/>
      <c r="M1320" s="61"/>
      <c r="N1320" s="6" t="str">
        <v/>
      </c>
      <c r="O1320" s="6"/>
      <c r="P1320" s="6"/>
      <c r="Q1320" s="6"/>
      <c r="R1320" s="6"/>
      <c r="S1320" s="6"/>
      <c r="T1320" s="6"/>
      <c r="U1320" s="6"/>
      <c r="V1320" s="6"/>
      <c r="W1320" s="6"/>
      <c r="X1320" s="6"/>
      <c r="Y1320" s="6"/>
      <c r="Z1320" s="6"/>
      <c r="AA1320" s="6"/>
      <c r="AB1320" s="6"/>
      <c r="AC1320" s="6"/>
      <c r="AD1320" s="6"/>
      <c r="AE1320" s="6"/>
      <c r="AF1320" s="6"/>
      <c r="AG1320" s="6"/>
      <c r="AH1320" s="6"/>
      <c r="AI1320" s="6"/>
      <c r="AJ1320" s="6"/>
      <c r="AK1320" s="6"/>
      <c r="AL1320" s="6"/>
      <c r="AM1320" s="6"/>
      <c r="AN1320" s="6"/>
      <c r="AO1320" s="6"/>
      <c r="AP1320" s="6"/>
      <c r="AQ1320" s="6"/>
      <c r="AR1320" s="6"/>
      <c r="AS1320" s="6"/>
      <c r="AT1320" s="6"/>
      <c r="AU1320" s="6"/>
      <c r="AV1320" s="6"/>
      <c r="AW1320" s="6"/>
      <c r="AX1320" s="6"/>
    </row>
    <row r="1321" spans="1:50" ht="12" customHeight="1">
      <c r="A1321" s="6"/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  <c r="M1321" s="61"/>
      <c r="N1321" s="6" t="str">
        <v/>
      </c>
      <c r="O1321" s="6"/>
      <c r="P1321" s="6"/>
      <c r="Q1321" s="6"/>
      <c r="R1321" s="6"/>
      <c r="S1321" s="6"/>
      <c r="T1321" s="6"/>
      <c r="U1321" s="6"/>
      <c r="V1321" s="6"/>
      <c r="W1321" s="6"/>
      <c r="X1321" s="6"/>
      <c r="Y1321" s="6"/>
      <c r="Z1321" s="6"/>
      <c r="AA1321" s="6"/>
      <c r="AB1321" s="6"/>
      <c r="AC1321" s="6"/>
      <c r="AD1321" s="6"/>
      <c r="AE1321" s="6"/>
      <c r="AF1321" s="6"/>
      <c r="AG1321" s="6"/>
      <c r="AH1321" s="6"/>
      <c r="AI1321" s="6"/>
      <c r="AJ1321" s="6"/>
      <c r="AK1321" s="6"/>
      <c r="AL1321" s="6"/>
      <c r="AM1321" s="6"/>
      <c r="AN1321" s="6"/>
      <c r="AO1321" s="6"/>
      <c r="AP1321" s="6"/>
      <c r="AQ1321" s="6"/>
      <c r="AR1321" s="6"/>
      <c r="AS1321" s="6"/>
      <c r="AT1321" s="6"/>
      <c r="AU1321" s="6"/>
      <c r="AV1321" s="6"/>
      <c r="AW1321" s="6"/>
      <c r="AX1321" s="6"/>
    </row>
    <row r="1322" spans="1:50" ht="12" customHeight="1">
      <c r="A1322" s="6"/>
      <c r="B1322" s="6"/>
      <c r="C1322" s="6"/>
      <c r="D1322" s="6"/>
      <c r="E1322" s="6"/>
      <c r="F1322" s="6"/>
      <c r="G1322" s="6"/>
      <c r="H1322" s="6"/>
      <c r="I1322" s="6"/>
      <c r="J1322" s="6"/>
      <c r="K1322" s="6"/>
      <c r="L1322" s="6"/>
      <c r="M1322" s="61"/>
      <c r="N1322" s="6" t="str">
        <v/>
      </c>
      <c r="O1322" s="6"/>
      <c r="P1322" s="6"/>
      <c r="Q1322" s="6"/>
      <c r="R1322" s="6"/>
      <c r="S1322" s="6"/>
      <c r="T1322" s="6"/>
      <c r="U1322" s="6"/>
      <c r="V1322" s="6"/>
      <c r="W1322" s="6"/>
      <c r="X1322" s="6"/>
      <c r="Y1322" s="6"/>
      <c r="Z1322" s="6"/>
      <c r="AA1322" s="6"/>
      <c r="AB1322" s="6"/>
      <c r="AC1322" s="6"/>
      <c r="AD1322" s="6"/>
      <c r="AE1322" s="6"/>
      <c r="AF1322" s="6"/>
      <c r="AG1322" s="6"/>
      <c r="AH1322" s="6"/>
      <c r="AI1322" s="6"/>
      <c r="AJ1322" s="6"/>
      <c r="AK1322" s="6"/>
      <c r="AL1322" s="6"/>
      <c r="AM1322" s="6"/>
      <c r="AN1322" s="6"/>
      <c r="AO1322" s="6"/>
      <c r="AP1322" s="6"/>
      <c r="AQ1322" s="6"/>
      <c r="AR1322" s="6"/>
      <c r="AS1322" s="6"/>
      <c r="AT1322" s="6"/>
      <c r="AU1322" s="6"/>
      <c r="AV1322" s="6"/>
      <c r="AW1322" s="6"/>
      <c r="AX1322" s="6"/>
    </row>
    <row r="1323" spans="1:50" ht="12" customHeight="1">
      <c r="A1323" s="6"/>
      <c r="B1323" s="6"/>
      <c r="C1323" s="6"/>
      <c r="D1323" s="6"/>
      <c r="E1323" s="6"/>
      <c r="F1323" s="6"/>
      <c r="G1323" s="6"/>
      <c r="H1323" s="6"/>
      <c r="I1323" s="6"/>
      <c r="J1323" s="6"/>
      <c r="K1323" s="6"/>
      <c r="L1323" s="6"/>
      <c r="M1323" s="61"/>
      <c r="N1323" s="6" t="str">
        <v/>
      </c>
      <c r="O1323" s="6"/>
      <c r="P1323" s="6"/>
      <c r="Q1323" s="6"/>
      <c r="R1323" s="6"/>
      <c r="S1323" s="6"/>
      <c r="T1323" s="6"/>
      <c r="U1323" s="6"/>
      <c r="V1323" s="6"/>
      <c r="W1323" s="6"/>
      <c r="X1323" s="6"/>
      <c r="Y1323" s="6"/>
      <c r="Z1323" s="6"/>
      <c r="AA1323" s="6"/>
      <c r="AB1323" s="6"/>
      <c r="AC1323" s="6"/>
      <c r="AD1323" s="6"/>
      <c r="AE1323" s="6"/>
      <c r="AF1323" s="6"/>
      <c r="AG1323" s="6"/>
      <c r="AH1323" s="6"/>
      <c r="AI1323" s="6"/>
      <c r="AJ1323" s="6"/>
      <c r="AK1323" s="6"/>
      <c r="AL1323" s="6"/>
      <c r="AM1323" s="6"/>
      <c r="AN1323" s="6"/>
      <c r="AO1323" s="6"/>
      <c r="AP1323" s="6"/>
      <c r="AQ1323" s="6"/>
      <c r="AR1323" s="6"/>
      <c r="AS1323" s="6"/>
      <c r="AT1323" s="6"/>
      <c r="AU1323" s="6"/>
      <c r="AV1323" s="6"/>
      <c r="AW1323" s="6"/>
      <c r="AX1323" s="6"/>
    </row>
    <row r="1324" spans="1:50" ht="12" customHeight="1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  <c r="M1324" s="61"/>
      <c r="N1324" s="6" t="str">
        <v/>
      </c>
      <c r="O1324" s="6"/>
      <c r="P1324" s="6"/>
      <c r="Q1324" s="6"/>
      <c r="R1324" s="6"/>
      <c r="S1324" s="6"/>
      <c r="T1324" s="6"/>
      <c r="U1324" s="6"/>
      <c r="V1324" s="6"/>
      <c r="W1324" s="6"/>
      <c r="X1324" s="6"/>
      <c r="Y1324" s="6"/>
      <c r="Z1324" s="6"/>
      <c r="AA1324" s="6"/>
      <c r="AB1324" s="6"/>
      <c r="AC1324" s="6"/>
      <c r="AD1324" s="6"/>
      <c r="AE1324" s="6"/>
      <c r="AF1324" s="6"/>
      <c r="AG1324" s="6"/>
      <c r="AH1324" s="6"/>
      <c r="AI1324" s="6"/>
      <c r="AJ1324" s="6"/>
      <c r="AK1324" s="6"/>
      <c r="AL1324" s="6"/>
      <c r="AM1324" s="6"/>
      <c r="AN1324" s="6"/>
      <c r="AO1324" s="6"/>
      <c r="AP1324" s="6"/>
      <c r="AQ1324" s="6"/>
      <c r="AR1324" s="6"/>
      <c r="AS1324" s="6"/>
      <c r="AT1324" s="6"/>
      <c r="AU1324" s="6"/>
      <c r="AV1324" s="6"/>
      <c r="AW1324" s="6"/>
      <c r="AX1324" s="6"/>
    </row>
    <row r="1325" spans="1:50" ht="12" customHeight="1">
      <c r="A1325" s="6"/>
      <c r="B1325" s="6"/>
      <c r="C1325" s="6"/>
      <c r="D1325" s="6"/>
      <c r="E1325" s="6"/>
      <c r="F1325" s="6"/>
      <c r="G1325" s="6"/>
      <c r="H1325" s="6"/>
      <c r="I1325" s="6"/>
      <c r="J1325" s="6"/>
      <c r="K1325" s="6"/>
      <c r="L1325" s="6"/>
      <c r="M1325" s="61"/>
      <c r="N1325" s="6" t="str">
        <v/>
      </c>
      <c r="O1325" s="6"/>
      <c r="P1325" s="6"/>
      <c r="Q1325" s="6"/>
      <c r="R1325" s="6"/>
      <c r="S1325" s="6"/>
      <c r="T1325" s="6"/>
      <c r="U1325" s="6"/>
      <c r="V1325" s="6"/>
      <c r="W1325" s="6"/>
      <c r="X1325" s="6"/>
      <c r="Y1325" s="6"/>
      <c r="Z1325" s="6"/>
      <c r="AA1325" s="6"/>
      <c r="AB1325" s="6"/>
      <c r="AC1325" s="6"/>
      <c r="AD1325" s="6"/>
      <c r="AE1325" s="6"/>
      <c r="AF1325" s="6"/>
      <c r="AG1325" s="6"/>
      <c r="AH1325" s="6"/>
      <c r="AI1325" s="6"/>
      <c r="AJ1325" s="6"/>
      <c r="AK1325" s="6"/>
      <c r="AL1325" s="6"/>
      <c r="AM1325" s="6"/>
      <c r="AN1325" s="6"/>
      <c r="AO1325" s="6"/>
      <c r="AP1325" s="6"/>
      <c r="AQ1325" s="6"/>
      <c r="AR1325" s="6"/>
      <c r="AS1325" s="6"/>
      <c r="AT1325" s="6"/>
      <c r="AU1325" s="6"/>
      <c r="AV1325" s="6"/>
      <c r="AW1325" s="6"/>
      <c r="AX1325" s="6"/>
    </row>
    <row r="1326" spans="1:50" ht="12" customHeight="1">
      <c r="A1326" s="6"/>
      <c r="B1326" s="6"/>
      <c r="C1326" s="6"/>
      <c r="D1326" s="6"/>
      <c r="E1326" s="6"/>
      <c r="F1326" s="6"/>
      <c r="G1326" s="6"/>
      <c r="H1326" s="6"/>
      <c r="I1326" s="6"/>
      <c r="J1326" s="6"/>
      <c r="K1326" s="6"/>
      <c r="L1326" s="6"/>
      <c r="M1326" s="61"/>
      <c r="N1326" s="6" t="str">
        <v/>
      </c>
      <c r="O1326" s="6"/>
      <c r="P1326" s="6"/>
      <c r="Q1326" s="6"/>
      <c r="R1326" s="6"/>
      <c r="S1326" s="6"/>
      <c r="T1326" s="6"/>
      <c r="U1326" s="6"/>
      <c r="V1326" s="6"/>
      <c r="W1326" s="6"/>
      <c r="X1326" s="6"/>
      <c r="Y1326" s="6"/>
      <c r="Z1326" s="6"/>
      <c r="AA1326" s="6"/>
      <c r="AB1326" s="6"/>
      <c r="AC1326" s="6"/>
      <c r="AD1326" s="6"/>
      <c r="AE1326" s="6"/>
      <c r="AF1326" s="6"/>
      <c r="AG1326" s="6"/>
      <c r="AH1326" s="6"/>
      <c r="AI1326" s="6"/>
      <c r="AJ1326" s="6"/>
      <c r="AK1326" s="6"/>
      <c r="AL1326" s="6"/>
      <c r="AM1326" s="6"/>
      <c r="AN1326" s="6"/>
      <c r="AO1326" s="6"/>
      <c r="AP1326" s="6"/>
      <c r="AQ1326" s="6"/>
      <c r="AR1326" s="6"/>
      <c r="AS1326" s="6"/>
      <c r="AT1326" s="6"/>
      <c r="AU1326" s="6"/>
      <c r="AV1326" s="6"/>
      <c r="AW1326" s="6"/>
      <c r="AX1326" s="6"/>
    </row>
    <row r="1327" spans="1:50" ht="12" customHeight="1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  <c r="M1327" s="61"/>
      <c r="N1327" s="6" t="str">
        <v/>
      </c>
      <c r="O1327" s="6"/>
      <c r="P1327" s="6"/>
      <c r="Q1327" s="6"/>
      <c r="R1327" s="6"/>
      <c r="S1327" s="6"/>
      <c r="T1327" s="6"/>
      <c r="U1327" s="6"/>
      <c r="V1327" s="6"/>
      <c r="W1327" s="6"/>
      <c r="X1327" s="6"/>
      <c r="Y1327" s="6"/>
      <c r="Z1327" s="6"/>
      <c r="AA1327" s="6"/>
      <c r="AB1327" s="6"/>
      <c r="AC1327" s="6"/>
      <c r="AD1327" s="6"/>
      <c r="AE1327" s="6"/>
      <c r="AF1327" s="6"/>
      <c r="AG1327" s="6"/>
      <c r="AH1327" s="6"/>
      <c r="AI1327" s="6"/>
      <c r="AJ1327" s="6"/>
      <c r="AK1327" s="6"/>
      <c r="AL1327" s="6"/>
      <c r="AM1327" s="6"/>
      <c r="AN1327" s="6"/>
      <c r="AO1327" s="6"/>
      <c r="AP1327" s="6"/>
      <c r="AQ1327" s="6"/>
      <c r="AR1327" s="6"/>
      <c r="AS1327" s="6"/>
      <c r="AT1327" s="6"/>
      <c r="AU1327" s="6"/>
      <c r="AV1327" s="6"/>
      <c r="AW1327" s="6"/>
      <c r="AX1327" s="6"/>
    </row>
    <row r="1328" spans="1:50" ht="12" customHeight="1">
      <c r="A1328" s="6"/>
      <c r="B1328" s="6"/>
      <c r="C1328" s="6"/>
      <c r="D1328" s="6"/>
      <c r="E1328" s="6"/>
      <c r="F1328" s="6"/>
      <c r="G1328" s="6"/>
      <c r="H1328" s="6"/>
      <c r="I1328" s="6"/>
      <c r="J1328" s="6"/>
      <c r="K1328" s="6"/>
      <c r="L1328" s="6"/>
      <c r="M1328" s="61"/>
      <c r="N1328" s="6" t="str">
        <v/>
      </c>
      <c r="O1328" s="6"/>
      <c r="P1328" s="6"/>
      <c r="Q1328" s="6"/>
      <c r="R1328" s="6"/>
      <c r="S1328" s="6"/>
      <c r="T1328" s="6"/>
      <c r="U1328" s="6"/>
      <c r="V1328" s="6"/>
      <c r="W1328" s="6"/>
      <c r="X1328" s="6"/>
      <c r="Y1328" s="6"/>
      <c r="Z1328" s="6"/>
      <c r="AA1328" s="6"/>
      <c r="AB1328" s="6"/>
      <c r="AC1328" s="6"/>
      <c r="AD1328" s="6"/>
      <c r="AE1328" s="6"/>
      <c r="AF1328" s="6"/>
      <c r="AG1328" s="6"/>
      <c r="AH1328" s="6"/>
      <c r="AI1328" s="6"/>
      <c r="AJ1328" s="6"/>
      <c r="AK1328" s="6"/>
      <c r="AL1328" s="6"/>
      <c r="AM1328" s="6"/>
      <c r="AN1328" s="6"/>
      <c r="AO1328" s="6"/>
      <c r="AP1328" s="6"/>
      <c r="AQ1328" s="6"/>
      <c r="AR1328" s="6"/>
      <c r="AS1328" s="6"/>
      <c r="AT1328" s="6"/>
      <c r="AU1328" s="6"/>
      <c r="AV1328" s="6"/>
      <c r="AW1328" s="6"/>
      <c r="AX1328" s="6"/>
    </row>
    <row r="1329" spans="1:50" ht="12" customHeight="1">
      <c r="A1329" s="6"/>
      <c r="B1329" s="6"/>
      <c r="C1329" s="6"/>
      <c r="D1329" s="6"/>
      <c r="E1329" s="6"/>
      <c r="F1329" s="6"/>
      <c r="G1329" s="6"/>
      <c r="H1329" s="6"/>
      <c r="I1329" s="6"/>
      <c r="J1329" s="6"/>
      <c r="K1329" s="6"/>
      <c r="L1329" s="6"/>
      <c r="M1329" s="61"/>
      <c r="N1329" s="6" t="str">
        <v/>
      </c>
      <c r="O1329" s="6"/>
      <c r="P1329" s="6"/>
      <c r="Q1329" s="6"/>
      <c r="R1329" s="6"/>
      <c r="S1329" s="6"/>
      <c r="T1329" s="6"/>
      <c r="U1329" s="6"/>
      <c r="V1329" s="6"/>
      <c r="W1329" s="6"/>
      <c r="X1329" s="6"/>
      <c r="Y1329" s="6"/>
      <c r="Z1329" s="6"/>
      <c r="AA1329" s="6"/>
      <c r="AB1329" s="6"/>
      <c r="AC1329" s="6"/>
      <c r="AD1329" s="6"/>
      <c r="AE1329" s="6"/>
      <c r="AF1329" s="6"/>
      <c r="AG1329" s="6"/>
      <c r="AH1329" s="6"/>
      <c r="AI1329" s="6"/>
      <c r="AJ1329" s="6"/>
      <c r="AK1329" s="6"/>
      <c r="AL1329" s="6"/>
      <c r="AM1329" s="6"/>
      <c r="AN1329" s="6"/>
      <c r="AO1329" s="6"/>
      <c r="AP1329" s="6"/>
      <c r="AQ1329" s="6"/>
      <c r="AR1329" s="6"/>
      <c r="AS1329" s="6"/>
      <c r="AT1329" s="6"/>
      <c r="AU1329" s="6"/>
      <c r="AV1329" s="6"/>
      <c r="AW1329" s="6"/>
      <c r="AX1329" s="6"/>
    </row>
    <row r="1330" spans="1:50" ht="12" customHeight="1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  <c r="M1330" s="61"/>
      <c r="N1330" s="6" t="str">
        <v/>
      </c>
      <c r="O1330" s="6"/>
      <c r="P1330" s="6"/>
      <c r="Q1330" s="6"/>
      <c r="R1330" s="6"/>
      <c r="S1330" s="6"/>
      <c r="T1330" s="6"/>
      <c r="U1330" s="6"/>
      <c r="V1330" s="6"/>
      <c r="W1330" s="6"/>
      <c r="X1330" s="6"/>
      <c r="Y1330" s="6"/>
      <c r="Z1330" s="6"/>
      <c r="AA1330" s="6"/>
      <c r="AB1330" s="6"/>
      <c r="AC1330" s="6"/>
      <c r="AD1330" s="6"/>
      <c r="AE1330" s="6"/>
      <c r="AF1330" s="6"/>
      <c r="AG1330" s="6"/>
      <c r="AH1330" s="6"/>
      <c r="AI1330" s="6"/>
      <c r="AJ1330" s="6"/>
      <c r="AK1330" s="6"/>
      <c r="AL1330" s="6"/>
      <c r="AM1330" s="6"/>
      <c r="AN1330" s="6"/>
      <c r="AO1330" s="6"/>
      <c r="AP1330" s="6"/>
      <c r="AQ1330" s="6"/>
      <c r="AR1330" s="6"/>
      <c r="AS1330" s="6"/>
      <c r="AT1330" s="6"/>
      <c r="AU1330" s="6"/>
      <c r="AV1330" s="6"/>
      <c r="AW1330" s="6"/>
      <c r="AX1330" s="6"/>
    </row>
    <row r="1331" spans="1:50" ht="12" customHeight="1">
      <c r="A1331" s="6"/>
      <c r="B1331" s="6"/>
      <c r="C1331" s="6"/>
      <c r="D1331" s="6"/>
      <c r="E1331" s="6"/>
      <c r="F1331" s="6"/>
      <c r="G1331" s="6"/>
      <c r="H1331" s="6"/>
      <c r="I1331" s="6"/>
      <c r="J1331" s="6"/>
      <c r="K1331" s="6"/>
      <c r="L1331" s="6"/>
      <c r="M1331" s="61"/>
      <c r="N1331" s="6" t="str">
        <v/>
      </c>
      <c r="O1331" s="6"/>
      <c r="P1331" s="6"/>
      <c r="Q1331" s="6"/>
      <c r="R1331" s="6"/>
      <c r="S1331" s="6"/>
      <c r="T1331" s="6"/>
      <c r="U1331" s="6"/>
      <c r="V1331" s="6"/>
      <c r="W1331" s="6"/>
      <c r="X1331" s="6"/>
      <c r="Y1331" s="6"/>
      <c r="Z1331" s="6"/>
      <c r="AA1331" s="6"/>
      <c r="AB1331" s="6"/>
      <c r="AC1331" s="6"/>
      <c r="AD1331" s="6"/>
      <c r="AE1331" s="6"/>
      <c r="AF1331" s="6"/>
      <c r="AG1331" s="6"/>
      <c r="AH1331" s="6"/>
      <c r="AI1331" s="6"/>
      <c r="AJ1331" s="6"/>
      <c r="AK1331" s="6"/>
      <c r="AL1331" s="6"/>
      <c r="AM1331" s="6"/>
      <c r="AN1331" s="6"/>
      <c r="AO1331" s="6"/>
      <c r="AP1331" s="6"/>
      <c r="AQ1331" s="6"/>
      <c r="AR1331" s="6"/>
      <c r="AS1331" s="6"/>
      <c r="AT1331" s="6"/>
      <c r="AU1331" s="6"/>
      <c r="AV1331" s="6"/>
      <c r="AW1331" s="6"/>
      <c r="AX1331" s="6"/>
    </row>
    <row r="1332" spans="1:50" ht="12" customHeight="1">
      <c r="A1332" s="6"/>
      <c r="B1332" s="6"/>
      <c r="C1332" s="6"/>
      <c r="D1332" s="6"/>
      <c r="E1332" s="6"/>
      <c r="F1332" s="6"/>
      <c r="G1332" s="6"/>
      <c r="H1332" s="6"/>
      <c r="I1332" s="6"/>
      <c r="J1332" s="6"/>
      <c r="K1332" s="6"/>
      <c r="L1332" s="6"/>
      <c r="M1332" s="61"/>
      <c r="N1332" s="6" t="str">
        <v/>
      </c>
      <c r="O1332" s="6"/>
      <c r="P1332" s="6"/>
      <c r="Q1332" s="6"/>
      <c r="R1332" s="6"/>
      <c r="S1332" s="6"/>
      <c r="T1332" s="6"/>
      <c r="U1332" s="6"/>
      <c r="V1332" s="6"/>
      <c r="W1332" s="6"/>
      <c r="X1332" s="6"/>
      <c r="Y1332" s="6"/>
      <c r="Z1332" s="6"/>
      <c r="AA1332" s="6"/>
      <c r="AB1332" s="6"/>
      <c r="AC1332" s="6"/>
      <c r="AD1332" s="6"/>
      <c r="AE1332" s="6"/>
      <c r="AF1332" s="6"/>
      <c r="AG1332" s="6"/>
      <c r="AH1332" s="6"/>
      <c r="AI1332" s="6"/>
      <c r="AJ1332" s="6"/>
      <c r="AK1332" s="6"/>
      <c r="AL1332" s="6"/>
      <c r="AM1332" s="6"/>
      <c r="AN1332" s="6"/>
      <c r="AO1332" s="6"/>
      <c r="AP1332" s="6"/>
      <c r="AQ1332" s="6"/>
      <c r="AR1332" s="6"/>
      <c r="AS1332" s="6"/>
      <c r="AT1332" s="6"/>
      <c r="AU1332" s="6"/>
      <c r="AV1332" s="6"/>
      <c r="AW1332" s="6"/>
      <c r="AX1332" s="6"/>
    </row>
    <row r="1333" spans="1:50" ht="12" customHeight="1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  <c r="M1333" s="61"/>
      <c r="N1333" s="6" t="str">
        <v/>
      </c>
      <c r="O1333" s="6"/>
      <c r="P1333" s="6"/>
      <c r="Q1333" s="6"/>
      <c r="R1333" s="6"/>
      <c r="S1333" s="6"/>
      <c r="T1333" s="6"/>
      <c r="U1333" s="6"/>
      <c r="V1333" s="6"/>
      <c r="W1333" s="6"/>
      <c r="X1333" s="6"/>
      <c r="Y1333" s="6"/>
      <c r="Z1333" s="6"/>
      <c r="AA1333" s="6"/>
      <c r="AB1333" s="6"/>
      <c r="AC1333" s="6"/>
      <c r="AD1333" s="6"/>
      <c r="AE1333" s="6"/>
      <c r="AF1333" s="6"/>
      <c r="AG1333" s="6"/>
      <c r="AH1333" s="6"/>
      <c r="AI1333" s="6"/>
      <c r="AJ1333" s="6"/>
      <c r="AK1333" s="6"/>
      <c r="AL1333" s="6"/>
      <c r="AM1333" s="6"/>
      <c r="AN1333" s="6"/>
      <c r="AO1333" s="6"/>
      <c r="AP1333" s="6"/>
      <c r="AQ1333" s="6"/>
      <c r="AR1333" s="6"/>
      <c r="AS1333" s="6"/>
      <c r="AT1333" s="6"/>
      <c r="AU1333" s="6"/>
      <c r="AV1333" s="6"/>
      <c r="AW1333" s="6"/>
      <c r="AX1333" s="6"/>
    </row>
    <row r="1334" spans="1:50" ht="12" customHeight="1">
      <c r="A1334" s="6"/>
      <c r="B1334" s="6"/>
      <c r="C1334" s="6"/>
      <c r="D1334" s="6"/>
      <c r="E1334" s="6"/>
      <c r="F1334" s="6"/>
      <c r="G1334" s="6"/>
      <c r="H1334" s="6"/>
      <c r="I1334" s="6"/>
      <c r="J1334" s="6"/>
      <c r="K1334" s="6"/>
      <c r="L1334" s="6"/>
      <c r="M1334" s="61"/>
      <c r="N1334" s="6" t="str">
        <v/>
      </c>
      <c r="O1334" s="6"/>
      <c r="P1334" s="6"/>
      <c r="Q1334" s="6"/>
      <c r="R1334" s="6"/>
      <c r="S1334" s="6"/>
      <c r="T1334" s="6"/>
      <c r="U1334" s="6"/>
      <c r="V1334" s="6"/>
      <c r="W1334" s="6"/>
      <c r="X1334" s="6"/>
      <c r="Y1334" s="6"/>
      <c r="Z1334" s="6"/>
      <c r="AA1334" s="6"/>
      <c r="AB1334" s="6"/>
      <c r="AC1334" s="6"/>
      <c r="AD1334" s="6"/>
      <c r="AE1334" s="6"/>
      <c r="AF1334" s="6"/>
      <c r="AG1334" s="6"/>
      <c r="AH1334" s="6"/>
      <c r="AI1334" s="6"/>
      <c r="AJ1334" s="6"/>
      <c r="AK1334" s="6"/>
      <c r="AL1334" s="6"/>
      <c r="AM1334" s="6"/>
      <c r="AN1334" s="6"/>
      <c r="AO1334" s="6"/>
      <c r="AP1334" s="6"/>
      <c r="AQ1334" s="6"/>
      <c r="AR1334" s="6"/>
      <c r="AS1334" s="6"/>
      <c r="AT1334" s="6"/>
      <c r="AU1334" s="6"/>
      <c r="AV1334" s="6"/>
      <c r="AW1334" s="6"/>
      <c r="AX1334" s="6"/>
    </row>
    <row r="1335" spans="1:50" ht="12" customHeight="1">
      <c r="A1335" s="6"/>
      <c r="B1335" s="6"/>
      <c r="C1335" s="6"/>
      <c r="D1335" s="6"/>
      <c r="E1335" s="6"/>
      <c r="F1335" s="6"/>
      <c r="G1335" s="6"/>
      <c r="H1335" s="6"/>
      <c r="I1335" s="6"/>
      <c r="J1335" s="6"/>
      <c r="K1335" s="6"/>
      <c r="L1335" s="6"/>
      <c r="M1335" s="61"/>
      <c r="N1335" s="6" t="str">
        <v/>
      </c>
      <c r="O1335" s="6"/>
      <c r="P1335" s="6"/>
      <c r="Q1335" s="6"/>
      <c r="R1335" s="6"/>
      <c r="S1335" s="6"/>
      <c r="T1335" s="6"/>
      <c r="U1335" s="6"/>
      <c r="V1335" s="6"/>
      <c r="W1335" s="6"/>
      <c r="X1335" s="6"/>
      <c r="Y1335" s="6"/>
      <c r="Z1335" s="6"/>
      <c r="AA1335" s="6"/>
      <c r="AB1335" s="6"/>
      <c r="AC1335" s="6"/>
      <c r="AD1335" s="6"/>
      <c r="AE1335" s="6"/>
      <c r="AF1335" s="6"/>
      <c r="AG1335" s="6"/>
      <c r="AH1335" s="6"/>
      <c r="AI1335" s="6"/>
      <c r="AJ1335" s="6"/>
      <c r="AK1335" s="6"/>
      <c r="AL1335" s="6"/>
      <c r="AM1335" s="6"/>
      <c r="AN1335" s="6"/>
      <c r="AO1335" s="6"/>
      <c r="AP1335" s="6"/>
      <c r="AQ1335" s="6"/>
      <c r="AR1335" s="6"/>
      <c r="AS1335" s="6"/>
      <c r="AT1335" s="6"/>
      <c r="AU1335" s="6"/>
      <c r="AV1335" s="6"/>
      <c r="AW1335" s="6"/>
      <c r="AX1335" s="6"/>
    </row>
    <row r="1336" spans="1:50" ht="12" customHeight="1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6"/>
      <c r="M1336" s="61"/>
      <c r="N1336" s="6" t="str">
        <v/>
      </c>
      <c r="O1336" s="6"/>
      <c r="P1336" s="6"/>
      <c r="Q1336" s="6"/>
      <c r="R1336" s="6"/>
      <c r="S1336" s="6"/>
      <c r="T1336" s="6"/>
      <c r="U1336" s="6"/>
      <c r="V1336" s="6"/>
      <c r="W1336" s="6"/>
      <c r="X1336" s="6"/>
      <c r="Y1336" s="6"/>
      <c r="Z1336" s="6"/>
      <c r="AA1336" s="6"/>
      <c r="AB1336" s="6"/>
      <c r="AC1336" s="6"/>
      <c r="AD1336" s="6"/>
      <c r="AE1336" s="6"/>
      <c r="AF1336" s="6"/>
      <c r="AG1336" s="6"/>
      <c r="AH1336" s="6"/>
      <c r="AI1336" s="6"/>
      <c r="AJ1336" s="6"/>
      <c r="AK1336" s="6"/>
      <c r="AL1336" s="6"/>
      <c r="AM1336" s="6"/>
      <c r="AN1336" s="6"/>
      <c r="AO1336" s="6"/>
      <c r="AP1336" s="6"/>
      <c r="AQ1336" s="6"/>
      <c r="AR1336" s="6"/>
      <c r="AS1336" s="6"/>
      <c r="AT1336" s="6"/>
      <c r="AU1336" s="6"/>
      <c r="AV1336" s="6"/>
      <c r="AW1336" s="6"/>
      <c r="AX1336" s="6"/>
    </row>
    <row r="1337" spans="1:50" ht="12" customHeight="1">
      <c r="A1337" s="6"/>
      <c r="B1337" s="6"/>
      <c r="C1337" s="6"/>
      <c r="D1337" s="6"/>
      <c r="E1337" s="6"/>
      <c r="F1337" s="6"/>
      <c r="G1337" s="6"/>
      <c r="H1337" s="6"/>
      <c r="I1337" s="6"/>
      <c r="J1337" s="6"/>
      <c r="K1337" s="6"/>
      <c r="L1337" s="6"/>
      <c r="M1337" s="61"/>
      <c r="N1337" s="6" t="str">
        <v/>
      </c>
      <c r="O1337" s="6"/>
      <c r="P1337" s="6"/>
      <c r="Q1337" s="6"/>
      <c r="R1337" s="6"/>
      <c r="S1337" s="6"/>
      <c r="T1337" s="6"/>
      <c r="U1337" s="6"/>
      <c r="V1337" s="6"/>
      <c r="W1337" s="6"/>
      <c r="X1337" s="6"/>
      <c r="Y1337" s="6"/>
      <c r="Z1337" s="6"/>
      <c r="AA1337" s="6"/>
      <c r="AB1337" s="6"/>
      <c r="AC1337" s="6"/>
      <c r="AD1337" s="6"/>
      <c r="AE1337" s="6"/>
      <c r="AF1337" s="6"/>
      <c r="AG1337" s="6"/>
      <c r="AH1337" s="6"/>
      <c r="AI1337" s="6"/>
      <c r="AJ1337" s="6"/>
      <c r="AK1337" s="6"/>
      <c r="AL1337" s="6"/>
      <c r="AM1337" s="6"/>
      <c r="AN1337" s="6"/>
      <c r="AO1337" s="6"/>
      <c r="AP1337" s="6"/>
      <c r="AQ1337" s="6"/>
      <c r="AR1337" s="6"/>
      <c r="AS1337" s="6"/>
      <c r="AT1337" s="6"/>
      <c r="AU1337" s="6"/>
      <c r="AV1337" s="6"/>
      <c r="AW1337" s="6"/>
      <c r="AX1337" s="6"/>
    </row>
    <row r="1338" spans="1:50" ht="12" customHeight="1">
      <c r="A1338" s="6"/>
      <c r="B1338" s="6"/>
      <c r="C1338" s="6"/>
      <c r="D1338" s="6"/>
      <c r="E1338" s="6"/>
      <c r="F1338" s="6"/>
      <c r="G1338" s="6"/>
      <c r="H1338" s="6"/>
      <c r="I1338" s="6"/>
      <c r="J1338" s="6"/>
      <c r="K1338" s="6"/>
      <c r="L1338" s="6"/>
      <c r="M1338" s="61"/>
      <c r="N1338" s="6" t="str">
        <v/>
      </c>
      <c r="O1338" s="6"/>
      <c r="P1338" s="6"/>
      <c r="Q1338" s="6"/>
      <c r="R1338" s="6"/>
      <c r="S1338" s="6"/>
      <c r="T1338" s="6"/>
      <c r="U1338" s="6"/>
      <c r="V1338" s="6"/>
      <c r="W1338" s="6"/>
      <c r="X1338" s="6"/>
      <c r="Y1338" s="6"/>
      <c r="Z1338" s="6"/>
      <c r="AA1338" s="6"/>
      <c r="AB1338" s="6"/>
      <c r="AC1338" s="6"/>
      <c r="AD1338" s="6"/>
      <c r="AE1338" s="6"/>
      <c r="AF1338" s="6"/>
      <c r="AG1338" s="6"/>
      <c r="AH1338" s="6"/>
      <c r="AI1338" s="6"/>
      <c r="AJ1338" s="6"/>
      <c r="AK1338" s="6"/>
      <c r="AL1338" s="6"/>
      <c r="AM1338" s="6"/>
      <c r="AN1338" s="6"/>
      <c r="AO1338" s="6"/>
      <c r="AP1338" s="6"/>
      <c r="AQ1338" s="6"/>
      <c r="AR1338" s="6"/>
      <c r="AS1338" s="6"/>
      <c r="AT1338" s="6"/>
      <c r="AU1338" s="6"/>
      <c r="AV1338" s="6"/>
      <c r="AW1338" s="6"/>
      <c r="AX1338" s="6"/>
    </row>
    <row r="1339" spans="1:50" ht="12" customHeight="1">
      <c r="A1339" s="6"/>
      <c r="B1339" s="6"/>
      <c r="C1339" s="6"/>
      <c r="D1339" s="6"/>
      <c r="E1339" s="6"/>
      <c r="F1339" s="6"/>
      <c r="G1339" s="6"/>
      <c r="H1339" s="6"/>
      <c r="I1339" s="6"/>
      <c r="J1339" s="6"/>
      <c r="K1339" s="6"/>
      <c r="L1339" s="6"/>
      <c r="M1339" s="61"/>
      <c r="N1339" s="6" t="str">
        <v/>
      </c>
      <c r="O1339" s="6"/>
      <c r="P1339" s="6"/>
      <c r="Q1339" s="6"/>
      <c r="R1339" s="6"/>
      <c r="S1339" s="6"/>
      <c r="T1339" s="6"/>
      <c r="U1339" s="6"/>
      <c r="V1339" s="6"/>
      <c r="W1339" s="6"/>
      <c r="X1339" s="6"/>
      <c r="Y1339" s="6"/>
      <c r="Z1339" s="6"/>
      <c r="AA1339" s="6"/>
      <c r="AB1339" s="6"/>
      <c r="AC1339" s="6"/>
      <c r="AD1339" s="6"/>
      <c r="AE1339" s="6"/>
      <c r="AF1339" s="6"/>
      <c r="AG1339" s="6"/>
      <c r="AH1339" s="6"/>
      <c r="AI1339" s="6"/>
      <c r="AJ1339" s="6"/>
      <c r="AK1339" s="6"/>
      <c r="AL1339" s="6"/>
      <c r="AM1339" s="6"/>
      <c r="AN1339" s="6"/>
      <c r="AO1339" s="6"/>
      <c r="AP1339" s="6"/>
      <c r="AQ1339" s="6"/>
      <c r="AR1339" s="6"/>
      <c r="AS1339" s="6"/>
      <c r="AT1339" s="6"/>
      <c r="AU1339" s="6"/>
      <c r="AV1339" s="6"/>
      <c r="AW1339" s="6"/>
      <c r="AX1339" s="6"/>
    </row>
    <row r="1340" spans="1:50" ht="12" customHeight="1">
      <c r="A1340" s="6"/>
      <c r="B1340" s="6"/>
      <c r="C1340" s="6"/>
      <c r="D1340" s="6"/>
      <c r="E1340" s="6"/>
      <c r="F1340" s="6"/>
      <c r="G1340" s="6"/>
      <c r="H1340" s="6"/>
      <c r="I1340" s="6"/>
      <c r="J1340" s="6"/>
      <c r="K1340" s="6"/>
      <c r="L1340" s="6"/>
      <c r="M1340" s="61"/>
      <c r="N1340" s="6" t="str">
        <v/>
      </c>
      <c r="O1340" s="6"/>
      <c r="P1340" s="6"/>
      <c r="Q1340" s="6"/>
      <c r="R1340" s="6"/>
      <c r="S1340" s="6"/>
      <c r="T1340" s="6"/>
      <c r="U1340" s="6"/>
      <c r="V1340" s="6"/>
      <c r="W1340" s="6"/>
      <c r="X1340" s="6"/>
      <c r="Y1340" s="6"/>
      <c r="Z1340" s="6"/>
      <c r="AA1340" s="6"/>
      <c r="AB1340" s="6"/>
      <c r="AC1340" s="6"/>
      <c r="AD1340" s="6"/>
      <c r="AE1340" s="6"/>
      <c r="AF1340" s="6"/>
      <c r="AG1340" s="6"/>
      <c r="AH1340" s="6"/>
      <c r="AI1340" s="6"/>
      <c r="AJ1340" s="6"/>
      <c r="AK1340" s="6"/>
      <c r="AL1340" s="6"/>
      <c r="AM1340" s="6"/>
      <c r="AN1340" s="6"/>
      <c r="AO1340" s="6"/>
      <c r="AP1340" s="6"/>
      <c r="AQ1340" s="6"/>
      <c r="AR1340" s="6"/>
      <c r="AS1340" s="6"/>
      <c r="AT1340" s="6"/>
      <c r="AU1340" s="6"/>
      <c r="AV1340" s="6"/>
      <c r="AW1340" s="6"/>
      <c r="AX1340" s="6"/>
    </row>
    <row r="1341" spans="1:50" ht="12" customHeight="1">
      <c r="A1341" s="6"/>
      <c r="B1341" s="6"/>
      <c r="C1341" s="6"/>
      <c r="D1341" s="6"/>
      <c r="E1341" s="6"/>
      <c r="F1341" s="6"/>
      <c r="G1341" s="6"/>
      <c r="H1341" s="6"/>
      <c r="I1341" s="6"/>
      <c r="J1341" s="6"/>
      <c r="K1341" s="6"/>
      <c r="L1341" s="6"/>
      <c r="M1341" s="61"/>
      <c r="N1341" s="6" t="str">
        <v/>
      </c>
      <c r="O1341" s="6"/>
      <c r="P1341" s="6"/>
      <c r="Q1341" s="6"/>
      <c r="R1341" s="6"/>
      <c r="S1341" s="6"/>
      <c r="T1341" s="6"/>
      <c r="U1341" s="6"/>
      <c r="V1341" s="6"/>
      <c r="W1341" s="6"/>
      <c r="X1341" s="6"/>
      <c r="Y1341" s="6"/>
      <c r="Z1341" s="6"/>
      <c r="AA1341" s="6"/>
      <c r="AB1341" s="6"/>
      <c r="AC1341" s="6"/>
      <c r="AD1341" s="6"/>
      <c r="AE1341" s="6"/>
      <c r="AF1341" s="6"/>
      <c r="AG1341" s="6"/>
      <c r="AH1341" s="6"/>
      <c r="AI1341" s="6"/>
      <c r="AJ1341" s="6"/>
      <c r="AK1341" s="6"/>
      <c r="AL1341" s="6"/>
      <c r="AM1341" s="6"/>
      <c r="AN1341" s="6"/>
      <c r="AO1341" s="6"/>
      <c r="AP1341" s="6"/>
      <c r="AQ1341" s="6"/>
      <c r="AR1341" s="6"/>
      <c r="AS1341" s="6"/>
      <c r="AT1341" s="6"/>
      <c r="AU1341" s="6"/>
      <c r="AV1341" s="6"/>
      <c r="AW1341" s="6"/>
      <c r="AX1341" s="6"/>
    </row>
    <row r="1342" spans="1:50" ht="12" customHeight="1">
      <c r="A1342" s="6"/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  <c r="M1342" s="61"/>
      <c r="N1342" s="6" t="str">
        <v/>
      </c>
      <c r="O1342" s="6"/>
      <c r="P1342" s="6"/>
      <c r="Q1342" s="6"/>
      <c r="R1342" s="6"/>
      <c r="S1342" s="6"/>
      <c r="T1342" s="6"/>
      <c r="U1342" s="6"/>
      <c r="V1342" s="6"/>
      <c r="W1342" s="6"/>
      <c r="X1342" s="6"/>
      <c r="Y1342" s="6"/>
      <c r="Z1342" s="6"/>
      <c r="AA1342" s="6"/>
      <c r="AB1342" s="6"/>
      <c r="AC1342" s="6"/>
      <c r="AD1342" s="6"/>
      <c r="AE1342" s="6"/>
      <c r="AF1342" s="6"/>
      <c r="AG1342" s="6"/>
      <c r="AH1342" s="6"/>
      <c r="AI1342" s="6"/>
      <c r="AJ1342" s="6"/>
      <c r="AK1342" s="6"/>
      <c r="AL1342" s="6"/>
      <c r="AM1342" s="6"/>
      <c r="AN1342" s="6"/>
      <c r="AO1342" s="6"/>
      <c r="AP1342" s="6"/>
      <c r="AQ1342" s="6"/>
      <c r="AR1342" s="6"/>
      <c r="AS1342" s="6"/>
      <c r="AT1342" s="6"/>
      <c r="AU1342" s="6"/>
      <c r="AV1342" s="6"/>
      <c r="AW1342" s="6"/>
      <c r="AX1342" s="6"/>
    </row>
    <row r="1343" spans="1:50" ht="12" customHeight="1">
      <c r="A1343" s="6"/>
      <c r="B1343" s="6"/>
      <c r="C1343" s="6"/>
      <c r="D1343" s="6"/>
      <c r="E1343" s="6"/>
      <c r="F1343" s="6"/>
      <c r="G1343" s="6"/>
      <c r="H1343" s="6"/>
      <c r="I1343" s="6"/>
      <c r="J1343" s="6"/>
      <c r="K1343" s="6"/>
      <c r="L1343" s="6"/>
      <c r="M1343" s="61"/>
      <c r="N1343" s="6" t="str">
        <v/>
      </c>
      <c r="O1343" s="6"/>
      <c r="P1343" s="6"/>
      <c r="Q1343" s="6"/>
      <c r="R1343" s="6"/>
      <c r="S1343" s="6"/>
      <c r="T1343" s="6"/>
      <c r="U1343" s="6"/>
      <c r="V1343" s="6"/>
      <c r="W1343" s="6"/>
      <c r="X1343" s="6"/>
      <c r="Y1343" s="6"/>
      <c r="Z1343" s="6"/>
      <c r="AA1343" s="6"/>
      <c r="AB1343" s="6"/>
      <c r="AC1343" s="6"/>
      <c r="AD1343" s="6"/>
      <c r="AE1343" s="6"/>
      <c r="AF1343" s="6"/>
      <c r="AG1343" s="6"/>
      <c r="AH1343" s="6"/>
      <c r="AI1343" s="6"/>
      <c r="AJ1343" s="6"/>
      <c r="AK1343" s="6"/>
      <c r="AL1343" s="6"/>
      <c r="AM1343" s="6"/>
      <c r="AN1343" s="6"/>
      <c r="AO1343" s="6"/>
      <c r="AP1343" s="6"/>
      <c r="AQ1343" s="6"/>
      <c r="AR1343" s="6"/>
      <c r="AS1343" s="6"/>
      <c r="AT1343" s="6"/>
      <c r="AU1343" s="6"/>
      <c r="AV1343" s="6"/>
      <c r="AW1343" s="6"/>
      <c r="AX1343" s="6"/>
    </row>
    <row r="1344" spans="1:50" ht="12" customHeight="1">
      <c r="A1344" s="6"/>
      <c r="B1344" s="6"/>
      <c r="C1344" s="6"/>
      <c r="D1344" s="6"/>
      <c r="E1344" s="6"/>
      <c r="F1344" s="6"/>
      <c r="G1344" s="6"/>
      <c r="H1344" s="6"/>
      <c r="I1344" s="6"/>
      <c r="J1344" s="6"/>
      <c r="K1344" s="6"/>
      <c r="L1344" s="6"/>
      <c r="M1344" s="61"/>
      <c r="N1344" s="6" t="str">
        <v/>
      </c>
      <c r="O1344" s="6"/>
      <c r="P1344" s="6"/>
      <c r="Q1344" s="6"/>
      <c r="R1344" s="6"/>
      <c r="S1344" s="6"/>
      <c r="T1344" s="6"/>
      <c r="U1344" s="6"/>
      <c r="V1344" s="6"/>
      <c r="W1344" s="6"/>
      <c r="X1344" s="6"/>
      <c r="Y1344" s="6"/>
      <c r="Z1344" s="6"/>
      <c r="AA1344" s="6"/>
      <c r="AB1344" s="6"/>
      <c r="AC1344" s="6"/>
      <c r="AD1344" s="6"/>
      <c r="AE1344" s="6"/>
      <c r="AF1344" s="6"/>
      <c r="AG1344" s="6"/>
      <c r="AH1344" s="6"/>
      <c r="AI1344" s="6"/>
      <c r="AJ1344" s="6"/>
      <c r="AK1344" s="6"/>
      <c r="AL1344" s="6"/>
      <c r="AM1344" s="6"/>
      <c r="AN1344" s="6"/>
      <c r="AO1344" s="6"/>
      <c r="AP1344" s="6"/>
      <c r="AQ1344" s="6"/>
      <c r="AR1344" s="6"/>
      <c r="AS1344" s="6"/>
      <c r="AT1344" s="6"/>
      <c r="AU1344" s="6"/>
      <c r="AV1344" s="6"/>
      <c r="AW1344" s="6"/>
      <c r="AX1344" s="6"/>
    </row>
    <row r="1345" spans="1:50" ht="12" customHeight="1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  <c r="M1345" s="61"/>
      <c r="N1345" s="6" t="str">
        <v/>
      </c>
      <c r="O1345" s="6"/>
      <c r="P1345" s="6"/>
      <c r="Q1345" s="6"/>
      <c r="R1345" s="6"/>
      <c r="S1345" s="6"/>
      <c r="T1345" s="6"/>
      <c r="U1345" s="6"/>
      <c r="V1345" s="6"/>
      <c r="W1345" s="6"/>
      <c r="X1345" s="6"/>
      <c r="Y1345" s="6"/>
      <c r="Z1345" s="6"/>
      <c r="AA1345" s="6"/>
      <c r="AB1345" s="6"/>
      <c r="AC1345" s="6"/>
      <c r="AD1345" s="6"/>
      <c r="AE1345" s="6"/>
      <c r="AF1345" s="6"/>
      <c r="AG1345" s="6"/>
      <c r="AH1345" s="6"/>
      <c r="AI1345" s="6"/>
      <c r="AJ1345" s="6"/>
      <c r="AK1345" s="6"/>
      <c r="AL1345" s="6"/>
      <c r="AM1345" s="6"/>
      <c r="AN1345" s="6"/>
      <c r="AO1345" s="6"/>
      <c r="AP1345" s="6"/>
      <c r="AQ1345" s="6"/>
      <c r="AR1345" s="6"/>
      <c r="AS1345" s="6"/>
      <c r="AT1345" s="6"/>
      <c r="AU1345" s="6"/>
      <c r="AV1345" s="6"/>
      <c r="AW1345" s="6"/>
      <c r="AX1345" s="6"/>
    </row>
    <row r="1346" spans="1:50" ht="12" customHeight="1">
      <c r="A1346" s="6"/>
      <c r="B1346" s="6"/>
      <c r="C1346" s="6"/>
      <c r="D1346" s="6"/>
      <c r="E1346" s="6"/>
      <c r="F1346" s="6"/>
      <c r="G1346" s="6"/>
      <c r="H1346" s="6"/>
      <c r="I1346" s="6"/>
      <c r="J1346" s="6"/>
      <c r="K1346" s="6"/>
      <c r="L1346" s="6"/>
      <c r="M1346" s="61"/>
      <c r="N1346" s="6" t="str">
        <v/>
      </c>
      <c r="O1346" s="6"/>
      <c r="P1346" s="6"/>
      <c r="Q1346" s="6"/>
      <c r="R1346" s="6"/>
      <c r="S1346" s="6"/>
      <c r="T1346" s="6"/>
      <c r="U1346" s="6"/>
      <c r="V1346" s="6"/>
      <c r="W1346" s="6"/>
      <c r="X1346" s="6"/>
      <c r="Y1346" s="6"/>
      <c r="Z1346" s="6"/>
      <c r="AA1346" s="6"/>
      <c r="AB1346" s="6"/>
      <c r="AC1346" s="6"/>
      <c r="AD1346" s="6"/>
      <c r="AE1346" s="6"/>
      <c r="AF1346" s="6"/>
      <c r="AG1346" s="6"/>
      <c r="AH1346" s="6"/>
      <c r="AI1346" s="6"/>
      <c r="AJ1346" s="6"/>
      <c r="AK1346" s="6"/>
      <c r="AL1346" s="6"/>
      <c r="AM1346" s="6"/>
      <c r="AN1346" s="6"/>
      <c r="AO1346" s="6"/>
      <c r="AP1346" s="6"/>
      <c r="AQ1346" s="6"/>
      <c r="AR1346" s="6"/>
      <c r="AS1346" s="6"/>
      <c r="AT1346" s="6"/>
      <c r="AU1346" s="6"/>
      <c r="AV1346" s="6"/>
      <c r="AW1346" s="6"/>
      <c r="AX1346" s="6"/>
    </row>
    <row r="1347" spans="1:50" ht="12" customHeight="1">
      <c r="A1347" s="6"/>
      <c r="B1347" s="6"/>
      <c r="C1347" s="6"/>
      <c r="D1347" s="6"/>
      <c r="E1347" s="6"/>
      <c r="F1347" s="6"/>
      <c r="G1347" s="6"/>
      <c r="H1347" s="6"/>
      <c r="I1347" s="6"/>
      <c r="J1347" s="6"/>
      <c r="K1347" s="6"/>
      <c r="L1347" s="6"/>
      <c r="M1347" s="61"/>
      <c r="N1347" s="6" t="str">
        <v/>
      </c>
      <c r="O1347" s="6"/>
      <c r="P1347" s="6"/>
      <c r="Q1347" s="6"/>
      <c r="R1347" s="6"/>
      <c r="S1347" s="6"/>
      <c r="T1347" s="6"/>
      <c r="U1347" s="6"/>
      <c r="V1347" s="6"/>
      <c r="W1347" s="6"/>
      <c r="X1347" s="6"/>
      <c r="Y1347" s="6"/>
      <c r="Z1347" s="6"/>
      <c r="AA1347" s="6"/>
      <c r="AB1347" s="6"/>
      <c r="AC1347" s="6"/>
      <c r="AD1347" s="6"/>
      <c r="AE1347" s="6"/>
      <c r="AF1347" s="6"/>
      <c r="AG1347" s="6"/>
      <c r="AH1347" s="6"/>
      <c r="AI1347" s="6"/>
      <c r="AJ1347" s="6"/>
      <c r="AK1347" s="6"/>
      <c r="AL1347" s="6"/>
      <c r="AM1347" s="6"/>
      <c r="AN1347" s="6"/>
      <c r="AO1347" s="6"/>
      <c r="AP1347" s="6"/>
      <c r="AQ1347" s="6"/>
      <c r="AR1347" s="6"/>
      <c r="AS1347" s="6"/>
      <c r="AT1347" s="6"/>
      <c r="AU1347" s="6"/>
      <c r="AV1347" s="6"/>
      <c r="AW1347" s="6"/>
      <c r="AX1347" s="6"/>
    </row>
    <row r="1348" spans="1:50" ht="12" customHeight="1">
      <c r="A1348" s="6"/>
      <c r="B1348" s="6"/>
      <c r="C1348" s="6"/>
      <c r="D1348" s="6"/>
      <c r="E1348" s="6"/>
      <c r="F1348" s="6"/>
      <c r="G1348" s="6"/>
      <c r="H1348" s="6"/>
      <c r="I1348" s="6"/>
      <c r="J1348" s="6"/>
      <c r="K1348" s="6"/>
      <c r="L1348" s="6"/>
      <c r="M1348" s="61"/>
      <c r="N1348" s="6" t="str">
        <v/>
      </c>
      <c r="O1348" s="6"/>
      <c r="P1348" s="6"/>
      <c r="Q1348" s="6"/>
      <c r="R1348" s="6"/>
      <c r="S1348" s="6"/>
      <c r="T1348" s="6"/>
      <c r="U1348" s="6"/>
      <c r="V1348" s="6"/>
      <c r="W1348" s="6"/>
      <c r="X1348" s="6"/>
      <c r="Y1348" s="6"/>
      <c r="Z1348" s="6"/>
      <c r="AA1348" s="6"/>
      <c r="AB1348" s="6"/>
      <c r="AC1348" s="6"/>
      <c r="AD1348" s="6"/>
      <c r="AE1348" s="6"/>
      <c r="AF1348" s="6"/>
      <c r="AG1348" s="6"/>
      <c r="AH1348" s="6"/>
      <c r="AI1348" s="6"/>
      <c r="AJ1348" s="6"/>
      <c r="AK1348" s="6"/>
      <c r="AL1348" s="6"/>
      <c r="AM1348" s="6"/>
      <c r="AN1348" s="6"/>
      <c r="AO1348" s="6"/>
      <c r="AP1348" s="6"/>
      <c r="AQ1348" s="6"/>
      <c r="AR1348" s="6"/>
      <c r="AS1348" s="6"/>
      <c r="AT1348" s="6"/>
      <c r="AU1348" s="6"/>
      <c r="AV1348" s="6"/>
      <c r="AW1348" s="6"/>
      <c r="AX1348" s="6"/>
    </row>
    <row r="1349" spans="1:50" ht="12" customHeight="1">
      <c r="A1349" s="6"/>
      <c r="B1349" s="6"/>
      <c r="C1349" s="6"/>
      <c r="D1349" s="6"/>
      <c r="E1349" s="6"/>
      <c r="F1349" s="6"/>
      <c r="G1349" s="6"/>
      <c r="H1349" s="6"/>
      <c r="I1349" s="6"/>
      <c r="J1349" s="6"/>
      <c r="K1349" s="6"/>
      <c r="L1349" s="6"/>
      <c r="M1349" s="61"/>
      <c r="N1349" s="6" t="str">
        <v/>
      </c>
      <c r="O1349" s="6"/>
      <c r="P1349" s="6"/>
      <c r="Q1349" s="6"/>
      <c r="R1349" s="6"/>
      <c r="S1349" s="6"/>
      <c r="T1349" s="6"/>
      <c r="U1349" s="6"/>
      <c r="V1349" s="6"/>
      <c r="W1349" s="6"/>
      <c r="X1349" s="6"/>
      <c r="Y1349" s="6"/>
      <c r="Z1349" s="6"/>
      <c r="AA1349" s="6"/>
      <c r="AB1349" s="6"/>
      <c r="AC1349" s="6"/>
      <c r="AD1349" s="6"/>
      <c r="AE1349" s="6"/>
      <c r="AF1349" s="6"/>
      <c r="AG1349" s="6"/>
      <c r="AH1349" s="6"/>
      <c r="AI1349" s="6"/>
      <c r="AJ1349" s="6"/>
      <c r="AK1349" s="6"/>
      <c r="AL1349" s="6"/>
      <c r="AM1349" s="6"/>
      <c r="AN1349" s="6"/>
      <c r="AO1349" s="6"/>
      <c r="AP1349" s="6"/>
      <c r="AQ1349" s="6"/>
      <c r="AR1349" s="6"/>
      <c r="AS1349" s="6"/>
      <c r="AT1349" s="6"/>
      <c r="AU1349" s="6"/>
      <c r="AV1349" s="6"/>
      <c r="AW1349" s="6"/>
      <c r="AX1349" s="6"/>
    </row>
    <row r="1350" spans="1:50" ht="12" customHeight="1">
      <c r="A1350" s="6"/>
      <c r="B1350" s="6"/>
      <c r="C1350" s="6"/>
      <c r="D1350" s="6"/>
      <c r="E1350" s="6"/>
      <c r="F1350" s="6"/>
      <c r="G1350" s="6"/>
      <c r="H1350" s="6"/>
      <c r="I1350" s="6"/>
      <c r="J1350" s="6"/>
      <c r="K1350" s="6"/>
      <c r="L1350" s="6"/>
      <c r="M1350" s="61"/>
      <c r="N1350" s="6" t="str">
        <v/>
      </c>
      <c r="O1350" s="6"/>
      <c r="P1350" s="6"/>
      <c r="Q1350" s="6"/>
      <c r="R1350" s="6"/>
      <c r="S1350" s="6"/>
      <c r="T1350" s="6"/>
      <c r="U1350" s="6"/>
      <c r="V1350" s="6"/>
      <c r="W1350" s="6"/>
      <c r="X1350" s="6"/>
      <c r="Y1350" s="6"/>
      <c r="Z1350" s="6"/>
      <c r="AA1350" s="6"/>
      <c r="AB1350" s="6"/>
      <c r="AC1350" s="6"/>
      <c r="AD1350" s="6"/>
      <c r="AE1350" s="6"/>
      <c r="AF1350" s="6"/>
      <c r="AG1350" s="6"/>
      <c r="AH1350" s="6"/>
      <c r="AI1350" s="6"/>
      <c r="AJ1350" s="6"/>
      <c r="AK1350" s="6"/>
      <c r="AL1350" s="6"/>
      <c r="AM1350" s="6"/>
      <c r="AN1350" s="6"/>
      <c r="AO1350" s="6"/>
      <c r="AP1350" s="6"/>
      <c r="AQ1350" s="6"/>
      <c r="AR1350" s="6"/>
      <c r="AS1350" s="6"/>
      <c r="AT1350" s="6"/>
      <c r="AU1350" s="6"/>
      <c r="AV1350" s="6"/>
      <c r="AW1350" s="6"/>
      <c r="AX1350" s="6"/>
    </row>
    <row r="1351" spans="1:50" ht="12" customHeight="1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  <c r="M1351" s="61"/>
      <c r="N1351" s="6" t="str">
        <v/>
      </c>
      <c r="O1351" s="6"/>
      <c r="P1351" s="6"/>
      <c r="Q1351" s="6"/>
      <c r="R1351" s="6"/>
      <c r="S1351" s="6"/>
      <c r="T1351" s="6"/>
      <c r="U1351" s="6"/>
      <c r="V1351" s="6"/>
      <c r="W1351" s="6"/>
      <c r="X1351" s="6"/>
      <c r="Y1351" s="6"/>
      <c r="Z1351" s="6"/>
      <c r="AA1351" s="6"/>
      <c r="AB1351" s="6"/>
      <c r="AC1351" s="6"/>
      <c r="AD1351" s="6"/>
      <c r="AE1351" s="6"/>
      <c r="AF1351" s="6"/>
      <c r="AG1351" s="6"/>
      <c r="AH1351" s="6"/>
      <c r="AI1351" s="6"/>
      <c r="AJ1351" s="6"/>
      <c r="AK1351" s="6"/>
      <c r="AL1351" s="6"/>
      <c r="AM1351" s="6"/>
      <c r="AN1351" s="6"/>
      <c r="AO1351" s="6"/>
      <c r="AP1351" s="6"/>
      <c r="AQ1351" s="6"/>
      <c r="AR1351" s="6"/>
      <c r="AS1351" s="6"/>
      <c r="AT1351" s="6"/>
      <c r="AU1351" s="6"/>
      <c r="AV1351" s="6"/>
      <c r="AW1351" s="6"/>
      <c r="AX1351" s="6"/>
    </row>
    <row r="1352" spans="1:50" ht="12" customHeight="1">
      <c r="A1352" s="6"/>
      <c r="B1352" s="6"/>
      <c r="C1352" s="6"/>
      <c r="D1352" s="6"/>
      <c r="E1352" s="6"/>
      <c r="F1352" s="6"/>
      <c r="G1352" s="6"/>
      <c r="H1352" s="6"/>
      <c r="I1352" s="6"/>
      <c r="J1352" s="6"/>
      <c r="K1352" s="6"/>
      <c r="L1352" s="6"/>
      <c r="M1352" s="61"/>
      <c r="N1352" s="6" t="str">
        <v/>
      </c>
      <c r="O1352" s="6"/>
      <c r="P1352" s="6"/>
      <c r="Q1352" s="6"/>
      <c r="R1352" s="6"/>
      <c r="S1352" s="6"/>
      <c r="T1352" s="6"/>
      <c r="U1352" s="6"/>
      <c r="V1352" s="6"/>
      <c r="W1352" s="6"/>
      <c r="X1352" s="6"/>
      <c r="Y1352" s="6"/>
      <c r="Z1352" s="6"/>
      <c r="AA1352" s="6"/>
      <c r="AB1352" s="6"/>
      <c r="AC1352" s="6"/>
      <c r="AD1352" s="6"/>
      <c r="AE1352" s="6"/>
      <c r="AF1352" s="6"/>
      <c r="AG1352" s="6"/>
      <c r="AH1352" s="6"/>
      <c r="AI1352" s="6"/>
      <c r="AJ1352" s="6"/>
      <c r="AK1352" s="6"/>
      <c r="AL1352" s="6"/>
      <c r="AM1352" s="6"/>
      <c r="AN1352" s="6"/>
      <c r="AO1352" s="6"/>
      <c r="AP1352" s="6"/>
      <c r="AQ1352" s="6"/>
      <c r="AR1352" s="6"/>
      <c r="AS1352" s="6"/>
      <c r="AT1352" s="6"/>
      <c r="AU1352" s="6"/>
      <c r="AV1352" s="6"/>
      <c r="AW1352" s="6"/>
      <c r="AX1352" s="6"/>
    </row>
    <row r="1353" spans="1:50" ht="12" customHeight="1">
      <c r="A1353" s="6"/>
      <c r="B1353" s="6"/>
      <c r="C1353" s="6"/>
      <c r="D1353" s="6"/>
      <c r="E1353" s="6"/>
      <c r="F1353" s="6"/>
      <c r="G1353" s="6"/>
      <c r="H1353" s="6"/>
      <c r="I1353" s="6"/>
      <c r="J1353" s="6"/>
      <c r="K1353" s="6"/>
      <c r="L1353" s="6"/>
      <c r="M1353" s="61"/>
      <c r="N1353" s="6" t="str">
        <v/>
      </c>
      <c r="O1353" s="6"/>
      <c r="P1353" s="6"/>
      <c r="Q1353" s="6"/>
      <c r="R1353" s="6"/>
      <c r="S1353" s="6"/>
      <c r="T1353" s="6"/>
      <c r="U1353" s="6"/>
      <c r="V1353" s="6"/>
      <c r="W1353" s="6"/>
      <c r="X1353" s="6"/>
      <c r="Y1353" s="6"/>
      <c r="Z1353" s="6"/>
      <c r="AA1353" s="6"/>
      <c r="AB1353" s="6"/>
      <c r="AC1353" s="6"/>
      <c r="AD1353" s="6"/>
      <c r="AE1353" s="6"/>
      <c r="AF1353" s="6"/>
      <c r="AG1353" s="6"/>
      <c r="AH1353" s="6"/>
      <c r="AI1353" s="6"/>
      <c r="AJ1353" s="6"/>
      <c r="AK1353" s="6"/>
      <c r="AL1353" s="6"/>
      <c r="AM1353" s="6"/>
      <c r="AN1353" s="6"/>
      <c r="AO1353" s="6"/>
      <c r="AP1353" s="6"/>
      <c r="AQ1353" s="6"/>
      <c r="AR1353" s="6"/>
      <c r="AS1353" s="6"/>
      <c r="AT1353" s="6"/>
      <c r="AU1353" s="6"/>
      <c r="AV1353" s="6"/>
      <c r="AW1353" s="6"/>
      <c r="AX1353" s="6"/>
    </row>
    <row r="1354" spans="1:50" ht="12" customHeight="1">
      <c r="A1354" s="6"/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6"/>
      <c r="M1354" s="61"/>
      <c r="N1354" s="6" t="str">
        <v/>
      </c>
      <c r="O1354" s="6"/>
      <c r="P1354" s="6"/>
      <c r="Q1354" s="6"/>
      <c r="R1354" s="6"/>
      <c r="S1354" s="6"/>
      <c r="T1354" s="6"/>
      <c r="U1354" s="6"/>
      <c r="V1354" s="6"/>
      <c r="W1354" s="6"/>
      <c r="X1354" s="6"/>
      <c r="Y1354" s="6"/>
      <c r="Z1354" s="6"/>
      <c r="AA1354" s="6"/>
      <c r="AB1354" s="6"/>
      <c r="AC1354" s="6"/>
      <c r="AD1354" s="6"/>
      <c r="AE1354" s="6"/>
      <c r="AF1354" s="6"/>
      <c r="AG1354" s="6"/>
      <c r="AH1354" s="6"/>
      <c r="AI1354" s="6"/>
      <c r="AJ1354" s="6"/>
      <c r="AK1354" s="6"/>
      <c r="AL1354" s="6"/>
      <c r="AM1354" s="6"/>
      <c r="AN1354" s="6"/>
      <c r="AO1354" s="6"/>
      <c r="AP1354" s="6"/>
      <c r="AQ1354" s="6"/>
      <c r="AR1354" s="6"/>
      <c r="AS1354" s="6"/>
      <c r="AT1354" s="6"/>
      <c r="AU1354" s="6"/>
      <c r="AV1354" s="6"/>
      <c r="AW1354" s="6"/>
      <c r="AX1354" s="6"/>
    </row>
    <row r="1355" spans="1:50" ht="12" customHeight="1">
      <c r="A1355" s="6"/>
      <c r="B1355" s="6"/>
      <c r="C1355" s="6"/>
      <c r="D1355" s="6"/>
      <c r="E1355" s="6"/>
      <c r="F1355" s="6"/>
      <c r="G1355" s="6"/>
      <c r="H1355" s="6"/>
      <c r="I1355" s="6"/>
      <c r="J1355" s="6"/>
      <c r="K1355" s="6"/>
      <c r="L1355" s="6"/>
      <c r="M1355" s="61"/>
      <c r="N1355" s="6" t="str">
        <v/>
      </c>
      <c r="O1355" s="6"/>
      <c r="P1355" s="6"/>
      <c r="Q1355" s="6"/>
      <c r="R1355" s="6"/>
      <c r="S1355" s="6"/>
      <c r="T1355" s="6"/>
      <c r="U1355" s="6"/>
      <c r="V1355" s="6"/>
      <c r="W1355" s="6"/>
      <c r="X1355" s="6"/>
      <c r="Y1355" s="6"/>
      <c r="Z1355" s="6"/>
      <c r="AA1355" s="6"/>
      <c r="AB1355" s="6"/>
      <c r="AC1355" s="6"/>
      <c r="AD1355" s="6"/>
      <c r="AE1355" s="6"/>
      <c r="AF1355" s="6"/>
      <c r="AG1355" s="6"/>
      <c r="AH1355" s="6"/>
      <c r="AI1355" s="6"/>
      <c r="AJ1355" s="6"/>
      <c r="AK1355" s="6"/>
      <c r="AL1355" s="6"/>
      <c r="AM1355" s="6"/>
      <c r="AN1355" s="6"/>
      <c r="AO1355" s="6"/>
      <c r="AP1355" s="6"/>
      <c r="AQ1355" s="6"/>
      <c r="AR1355" s="6"/>
      <c r="AS1355" s="6"/>
      <c r="AT1355" s="6"/>
      <c r="AU1355" s="6"/>
      <c r="AV1355" s="6"/>
      <c r="AW1355" s="6"/>
      <c r="AX1355" s="6"/>
    </row>
    <row r="1356" spans="1:50" ht="12" customHeight="1">
      <c r="A1356" s="6"/>
      <c r="B1356" s="6"/>
      <c r="C1356" s="6"/>
      <c r="D1356" s="6"/>
      <c r="E1356" s="6"/>
      <c r="F1356" s="6"/>
      <c r="G1356" s="6"/>
      <c r="H1356" s="6"/>
      <c r="I1356" s="6"/>
      <c r="J1356" s="6"/>
      <c r="K1356" s="6"/>
      <c r="L1356" s="6"/>
      <c r="M1356" s="61"/>
      <c r="N1356" s="6" t="str">
        <v/>
      </c>
      <c r="O1356" s="6"/>
      <c r="P1356" s="6"/>
      <c r="Q1356" s="6"/>
      <c r="R1356" s="6"/>
      <c r="S1356" s="6"/>
      <c r="T1356" s="6"/>
      <c r="U1356" s="6"/>
      <c r="V1356" s="6"/>
      <c r="W1356" s="6"/>
      <c r="X1356" s="6"/>
      <c r="Y1356" s="6"/>
      <c r="Z1356" s="6"/>
      <c r="AA1356" s="6"/>
      <c r="AB1356" s="6"/>
      <c r="AC1356" s="6"/>
      <c r="AD1356" s="6"/>
      <c r="AE1356" s="6"/>
      <c r="AF1356" s="6"/>
      <c r="AG1356" s="6"/>
      <c r="AH1356" s="6"/>
      <c r="AI1356" s="6"/>
      <c r="AJ1356" s="6"/>
      <c r="AK1356" s="6"/>
      <c r="AL1356" s="6"/>
      <c r="AM1356" s="6"/>
      <c r="AN1356" s="6"/>
      <c r="AO1356" s="6"/>
      <c r="AP1356" s="6"/>
      <c r="AQ1356" s="6"/>
      <c r="AR1356" s="6"/>
      <c r="AS1356" s="6"/>
      <c r="AT1356" s="6"/>
      <c r="AU1356" s="6"/>
      <c r="AV1356" s="6"/>
      <c r="AW1356" s="6"/>
      <c r="AX1356" s="6"/>
    </row>
    <row r="1357" spans="1:50" ht="12" customHeight="1">
      <c r="A1357" s="6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  <c r="M1357" s="61"/>
      <c r="N1357" s="6" t="str">
        <v/>
      </c>
      <c r="O1357" s="6"/>
      <c r="P1357" s="6"/>
      <c r="Q1357" s="6"/>
      <c r="R1357" s="6"/>
      <c r="S1357" s="6"/>
      <c r="T1357" s="6"/>
      <c r="U1357" s="6"/>
      <c r="V1357" s="6"/>
      <c r="W1357" s="6"/>
      <c r="X1357" s="6"/>
      <c r="Y1357" s="6"/>
      <c r="Z1357" s="6"/>
      <c r="AA1357" s="6"/>
      <c r="AB1357" s="6"/>
      <c r="AC1357" s="6"/>
      <c r="AD1357" s="6"/>
      <c r="AE1357" s="6"/>
      <c r="AF1357" s="6"/>
      <c r="AG1357" s="6"/>
      <c r="AH1357" s="6"/>
      <c r="AI1357" s="6"/>
      <c r="AJ1357" s="6"/>
      <c r="AK1357" s="6"/>
      <c r="AL1357" s="6"/>
      <c r="AM1357" s="6"/>
      <c r="AN1357" s="6"/>
      <c r="AO1357" s="6"/>
      <c r="AP1357" s="6"/>
      <c r="AQ1357" s="6"/>
      <c r="AR1357" s="6"/>
      <c r="AS1357" s="6"/>
      <c r="AT1357" s="6"/>
      <c r="AU1357" s="6"/>
      <c r="AV1357" s="6"/>
      <c r="AW1357" s="6"/>
      <c r="AX1357" s="6"/>
    </row>
    <row r="1358" spans="1:50" ht="12" customHeight="1">
      <c r="A1358" s="6"/>
      <c r="B1358" s="6"/>
      <c r="C1358" s="6"/>
      <c r="D1358" s="6"/>
      <c r="E1358" s="6"/>
      <c r="F1358" s="6"/>
      <c r="G1358" s="6"/>
      <c r="H1358" s="6"/>
      <c r="I1358" s="6"/>
      <c r="J1358" s="6"/>
      <c r="K1358" s="6"/>
      <c r="L1358" s="6"/>
      <c r="M1358" s="61"/>
      <c r="N1358" s="6" t="str">
        <v/>
      </c>
      <c r="O1358" s="6"/>
      <c r="P1358" s="6"/>
      <c r="Q1358" s="6"/>
      <c r="R1358" s="6"/>
      <c r="S1358" s="6"/>
      <c r="T1358" s="6"/>
      <c r="U1358" s="6"/>
      <c r="V1358" s="6"/>
      <c r="W1358" s="6"/>
      <c r="X1358" s="6"/>
      <c r="Y1358" s="6"/>
      <c r="Z1358" s="6"/>
      <c r="AA1358" s="6"/>
      <c r="AB1358" s="6"/>
      <c r="AC1358" s="6"/>
      <c r="AD1358" s="6"/>
      <c r="AE1358" s="6"/>
      <c r="AF1358" s="6"/>
      <c r="AG1358" s="6"/>
      <c r="AH1358" s="6"/>
      <c r="AI1358" s="6"/>
      <c r="AJ1358" s="6"/>
      <c r="AK1358" s="6"/>
      <c r="AL1358" s="6"/>
      <c r="AM1358" s="6"/>
      <c r="AN1358" s="6"/>
      <c r="AO1358" s="6"/>
      <c r="AP1358" s="6"/>
      <c r="AQ1358" s="6"/>
      <c r="AR1358" s="6"/>
      <c r="AS1358" s="6"/>
      <c r="AT1358" s="6"/>
      <c r="AU1358" s="6"/>
      <c r="AV1358" s="6"/>
      <c r="AW1358" s="6"/>
      <c r="AX1358" s="6"/>
    </row>
    <row r="1359" spans="1:50" ht="12" customHeight="1">
      <c r="A1359" s="6"/>
      <c r="B1359" s="6"/>
      <c r="C1359" s="6"/>
      <c r="D1359" s="6"/>
      <c r="E1359" s="6"/>
      <c r="F1359" s="6"/>
      <c r="G1359" s="6"/>
      <c r="H1359" s="6"/>
      <c r="I1359" s="6"/>
      <c r="J1359" s="6"/>
      <c r="K1359" s="6"/>
      <c r="L1359" s="6"/>
      <c r="M1359" s="61"/>
      <c r="N1359" s="6" t="str">
        <v/>
      </c>
      <c r="O1359" s="6"/>
      <c r="P1359" s="6"/>
      <c r="Q1359" s="6"/>
      <c r="R1359" s="6"/>
      <c r="S1359" s="6"/>
      <c r="T1359" s="6"/>
      <c r="U1359" s="6"/>
      <c r="V1359" s="6"/>
      <c r="W1359" s="6"/>
      <c r="X1359" s="6"/>
      <c r="Y1359" s="6"/>
      <c r="Z1359" s="6"/>
      <c r="AA1359" s="6"/>
      <c r="AB1359" s="6"/>
      <c r="AC1359" s="6"/>
      <c r="AD1359" s="6"/>
      <c r="AE1359" s="6"/>
      <c r="AF1359" s="6"/>
      <c r="AG1359" s="6"/>
      <c r="AH1359" s="6"/>
      <c r="AI1359" s="6"/>
      <c r="AJ1359" s="6"/>
      <c r="AK1359" s="6"/>
      <c r="AL1359" s="6"/>
      <c r="AM1359" s="6"/>
      <c r="AN1359" s="6"/>
      <c r="AO1359" s="6"/>
      <c r="AP1359" s="6"/>
      <c r="AQ1359" s="6"/>
      <c r="AR1359" s="6"/>
      <c r="AS1359" s="6"/>
      <c r="AT1359" s="6"/>
      <c r="AU1359" s="6"/>
      <c r="AV1359" s="6"/>
      <c r="AW1359" s="6"/>
      <c r="AX1359" s="6"/>
    </row>
    <row r="1360" spans="1:50" ht="12" customHeight="1">
      <c r="A1360" s="6"/>
      <c r="B1360" s="6"/>
      <c r="C1360" s="6"/>
      <c r="D1360" s="6"/>
      <c r="E1360" s="6"/>
      <c r="F1360" s="6"/>
      <c r="G1360" s="6"/>
      <c r="H1360" s="6"/>
      <c r="I1360" s="6"/>
      <c r="J1360" s="6"/>
      <c r="K1360" s="6"/>
      <c r="L1360" s="6"/>
      <c r="M1360" s="61"/>
      <c r="N1360" s="6" t="str">
        <v/>
      </c>
      <c r="O1360" s="6"/>
      <c r="P1360" s="6"/>
      <c r="Q1360" s="6"/>
      <c r="R1360" s="6"/>
      <c r="S1360" s="6"/>
      <c r="T1360" s="6"/>
      <c r="U1360" s="6"/>
      <c r="V1360" s="6"/>
      <c r="W1360" s="6"/>
      <c r="X1360" s="6"/>
      <c r="Y1360" s="6"/>
      <c r="Z1360" s="6"/>
      <c r="AA1360" s="6"/>
      <c r="AB1360" s="6"/>
      <c r="AC1360" s="6"/>
      <c r="AD1360" s="6"/>
      <c r="AE1360" s="6"/>
      <c r="AF1360" s="6"/>
      <c r="AG1360" s="6"/>
      <c r="AH1360" s="6"/>
      <c r="AI1360" s="6"/>
      <c r="AJ1360" s="6"/>
      <c r="AK1360" s="6"/>
      <c r="AL1360" s="6"/>
      <c r="AM1360" s="6"/>
      <c r="AN1360" s="6"/>
      <c r="AO1360" s="6"/>
      <c r="AP1360" s="6"/>
      <c r="AQ1360" s="6"/>
      <c r="AR1360" s="6"/>
      <c r="AS1360" s="6"/>
      <c r="AT1360" s="6"/>
      <c r="AU1360" s="6"/>
      <c r="AV1360" s="6"/>
      <c r="AW1360" s="6"/>
      <c r="AX1360" s="6"/>
    </row>
    <row r="1361" spans="1:50" ht="12" customHeight="1">
      <c r="A1361" s="6"/>
      <c r="B1361" s="6"/>
      <c r="C1361" s="6"/>
      <c r="D1361" s="6"/>
      <c r="E1361" s="6"/>
      <c r="F1361" s="6"/>
      <c r="G1361" s="6"/>
      <c r="H1361" s="6"/>
      <c r="I1361" s="6"/>
      <c r="J1361" s="6"/>
      <c r="K1361" s="6"/>
      <c r="L1361" s="6"/>
      <c r="M1361" s="61"/>
      <c r="N1361" s="6" t="str">
        <v/>
      </c>
      <c r="O1361" s="6"/>
      <c r="P1361" s="6"/>
      <c r="Q1361" s="6"/>
      <c r="R1361" s="6"/>
      <c r="S1361" s="6"/>
      <c r="T1361" s="6"/>
      <c r="U1361" s="6"/>
      <c r="V1361" s="6"/>
      <c r="W1361" s="6"/>
      <c r="X1361" s="6"/>
      <c r="Y1361" s="6"/>
      <c r="Z1361" s="6"/>
      <c r="AA1361" s="6"/>
      <c r="AB1361" s="6"/>
      <c r="AC1361" s="6"/>
      <c r="AD1361" s="6"/>
      <c r="AE1361" s="6"/>
      <c r="AF1361" s="6"/>
      <c r="AG1361" s="6"/>
      <c r="AH1361" s="6"/>
      <c r="AI1361" s="6"/>
      <c r="AJ1361" s="6"/>
      <c r="AK1361" s="6"/>
      <c r="AL1361" s="6"/>
      <c r="AM1361" s="6"/>
      <c r="AN1361" s="6"/>
      <c r="AO1361" s="6"/>
      <c r="AP1361" s="6"/>
      <c r="AQ1361" s="6"/>
      <c r="AR1361" s="6"/>
      <c r="AS1361" s="6"/>
      <c r="AT1361" s="6"/>
      <c r="AU1361" s="6"/>
      <c r="AV1361" s="6"/>
      <c r="AW1361" s="6"/>
      <c r="AX1361" s="6"/>
    </row>
    <row r="1362" spans="1:50" ht="12" customHeight="1">
      <c r="A1362" s="6"/>
      <c r="B1362" s="6"/>
      <c r="C1362" s="6"/>
      <c r="D1362" s="6"/>
      <c r="E1362" s="6"/>
      <c r="F1362" s="6"/>
      <c r="G1362" s="6"/>
      <c r="H1362" s="6"/>
      <c r="I1362" s="6"/>
      <c r="J1362" s="6"/>
      <c r="K1362" s="6"/>
      <c r="L1362" s="6"/>
      <c r="M1362" s="61"/>
      <c r="N1362" s="6" t="str">
        <v/>
      </c>
      <c r="O1362" s="6"/>
      <c r="P1362" s="6"/>
      <c r="Q1362" s="6"/>
      <c r="R1362" s="6"/>
      <c r="S1362" s="6"/>
      <c r="T1362" s="6"/>
      <c r="U1362" s="6"/>
      <c r="V1362" s="6"/>
      <c r="W1362" s="6"/>
      <c r="X1362" s="6"/>
      <c r="Y1362" s="6"/>
      <c r="Z1362" s="6"/>
      <c r="AA1362" s="6"/>
      <c r="AB1362" s="6"/>
      <c r="AC1362" s="6"/>
      <c r="AD1362" s="6"/>
      <c r="AE1362" s="6"/>
      <c r="AF1362" s="6"/>
      <c r="AG1362" s="6"/>
      <c r="AH1362" s="6"/>
      <c r="AI1362" s="6"/>
      <c r="AJ1362" s="6"/>
      <c r="AK1362" s="6"/>
      <c r="AL1362" s="6"/>
      <c r="AM1362" s="6"/>
      <c r="AN1362" s="6"/>
      <c r="AO1362" s="6"/>
      <c r="AP1362" s="6"/>
      <c r="AQ1362" s="6"/>
      <c r="AR1362" s="6"/>
      <c r="AS1362" s="6"/>
      <c r="AT1362" s="6"/>
      <c r="AU1362" s="6"/>
      <c r="AV1362" s="6"/>
      <c r="AW1362" s="6"/>
      <c r="AX1362" s="6"/>
    </row>
    <row r="1363" spans="1:50" ht="12" customHeight="1">
      <c r="A1363" s="6"/>
      <c r="B1363" s="6"/>
      <c r="C1363" s="6"/>
      <c r="D1363" s="6"/>
      <c r="E1363" s="6"/>
      <c r="F1363" s="6"/>
      <c r="G1363" s="6"/>
      <c r="H1363" s="6"/>
      <c r="I1363" s="6"/>
      <c r="J1363" s="6"/>
      <c r="K1363" s="6"/>
      <c r="L1363" s="6"/>
      <c r="M1363" s="61"/>
      <c r="N1363" s="6" t="str">
        <v/>
      </c>
      <c r="O1363" s="6"/>
      <c r="P1363" s="6"/>
      <c r="Q1363" s="6"/>
      <c r="R1363" s="6"/>
      <c r="S1363" s="6"/>
      <c r="T1363" s="6"/>
      <c r="U1363" s="6"/>
      <c r="V1363" s="6"/>
      <c r="W1363" s="6"/>
      <c r="X1363" s="6"/>
      <c r="Y1363" s="6"/>
      <c r="Z1363" s="6"/>
      <c r="AA1363" s="6"/>
      <c r="AB1363" s="6"/>
      <c r="AC1363" s="6"/>
      <c r="AD1363" s="6"/>
      <c r="AE1363" s="6"/>
      <c r="AF1363" s="6"/>
      <c r="AG1363" s="6"/>
      <c r="AH1363" s="6"/>
      <c r="AI1363" s="6"/>
      <c r="AJ1363" s="6"/>
      <c r="AK1363" s="6"/>
      <c r="AL1363" s="6"/>
      <c r="AM1363" s="6"/>
      <c r="AN1363" s="6"/>
      <c r="AO1363" s="6"/>
      <c r="AP1363" s="6"/>
      <c r="AQ1363" s="6"/>
      <c r="AR1363" s="6"/>
      <c r="AS1363" s="6"/>
      <c r="AT1363" s="6"/>
      <c r="AU1363" s="6"/>
      <c r="AV1363" s="6"/>
      <c r="AW1363" s="6"/>
      <c r="AX1363" s="6"/>
    </row>
    <row r="1364" spans="1:50" ht="12" customHeight="1">
      <c r="A1364" s="6"/>
      <c r="B1364" s="6"/>
      <c r="C1364" s="6"/>
      <c r="D1364" s="6"/>
      <c r="E1364" s="6"/>
      <c r="F1364" s="6"/>
      <c r="G1364" s="6"/>
      <c r="H1364" s="6"/>
      <c r="I1364" s="6"/>
      <c r="J1364" s="6"/>
      <c r="K1364" s="6"/>
      <c r="L1364" s="6"/>
      <c r="M1364" s="61"/>
      <c r="N1364" s="6" t="str">
        <v/>
      </c>
      <c r="O1364" s="6"/>
      <c r="P1364" s="6"/>
      <c r="Q1364" s="6"/>
      <c r="R1364" s="6"/>
      <c r="S1364" s="6"/>
      <c r="T1364" s="6"/>
      <c r="U1364" s="6"/>
      <c r="V1364" s="6"/>
      <c r="W1364" s="6"/>
      <c r="X1364" s="6"/>
      <c r="Y1364" s="6"/>
      <c r="Z1364" s="6"/>
      <c r="AA1364" s="6"/>
      <c r="AB1364" s="6"/>
      <c r="AC1364" s="6"/>
      <c r="AD1364" s="6"/>
      <c r="AE1364" s="6"/>
      <c r="AF1364" s="6"/>
      <c r="AG1364" s="6"/>
      <c r="AH1364" s="6"/>
      <c r="AI1364" s="6"/>
      <c r="AJ1364" s="6"/>
      <c r="AK1364" s="6"/>
      <c r="AL1364" s="6"/>
      <c r="AM1364" s="6"/>
      <c r="AN1364" s="6"/>
      <c r="AO1364" s="6"/>
      <c r="AP1364" s="6"/>
      <c r="AQ1364" s="6"/>
      <c r="AR1364" s="6"/>
      <c r="AS1364" s="6"/>
      <c r="AT1364" s="6"/>
      <c r="AU1364" s="6"/>
      <c r="AV1364" s="6"/>
      <c r="AW1364" s="6"/>
      <c r="AX1364" s="6"/>
    </row>
    <row r="1365" spans="1:50" ht="12" customHeight="1">
      <c r="A1365" s="6"/>
      <c r="B1365" s="6"/>
      <c r="C1365" s="6"/>
      <c r="D1365" s="6"/>
      <c r="E1365" s="6"/>
      <c r="F1365" s="6"/>
      <c r="G1365" s="6"/>
      <c r="H1365" s="6"/>
      <c r="I1365" s="6"/>
      <c r="J1365" s="6"/>
      <c r="K1365" s="6"/>
      <c r="L1365" s="6"/>
      <c r="M1365" s="61"/>
      <c r="N1365" s="6" t="str">
        <v/>
      </c>
      <c r="O1365" s="6"/>
      <c r="P1365" s="6"/>
      <c r="Q1365" s="6"/>
      <c r="R1365" s="6"/>
      <c r="S1365" s="6"/>
      <c r="T1365" s="6"/>
      <c r="U1365" s="6"/>
      <c r="V1365" s="6"/>
      <c r="W1365" s="6"/>
      <c r="X1365" s="6"/>
      <c r="Y1365" s="6"/>
      <c r="Z1365" s="6"/>
      <c r="AA1365" s="6"/>
      <c r="AB1365" s="6"/>
      <c r="AC1365" s="6"/>
      <c r="AD1365" s="6"/>
      <c r="AE1365" s="6"/>
      <c r="AF1365" s="6"/>
      <c r="AG1365" s="6"/>
      <c r="AH1365" s="6"/>
      <c r="AI1365" s="6"/>
      <c r="AJ1365" s="6"/>
      <c r="AK1365" s="6"/>
      <c r="AL1365" s="6"/>
      <c r="AM1365" s="6"/>
      <c r="AN1365" s="6"/>
      <c r="AO1365" s="6"/>
      <c r="AP1365" s="6"/>
      <c r="AQ1365" s="6"/>
      <c r="AR1365" s="6"/>
      <c r="AS1365" s="6"/>
      <c r="AT1365" s="6"/>
      <c r="AU1365" s="6"/>
      <c r="AV1365" s="6"/>
      <c r="AW1365" s="6"/>
      <c r="AX1365" s="6"/>
    </row>
    <row r="1366" spans="1:50" ht="12" customHeight="1">
      <c r="A1366" s="6"/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  <c r="M1366" s="61"/>
      <c r="N1366" s="6" t="str">
        <v/>
      </c>
      <c r="O1366" s="6"/>
      <c r="P1366" s="6"/>
      <c r="Q1366" s="6"/>
      <c r="R1366" s="6"/>
      <c r="S1366" s="6"/>
      <c r="T1366" s="6"/>
      <c r="U1366" s="6"/>
      <c r="V1366" s="6"/>
      <c r="W1366" s="6"/>
      <c r="X1366" s="6"/>
      <c r="Y1366" s="6"/>
      <c r="Z1366" s="6"/>
      <c r="AA1366" s="6"/>
      <c r="AB1366" s="6"/>
      <c r="AC1366" s="6"/>
      <c r="AD1366" s="6"/>
      <c r="AE1366" s="6"/>
      <c r="AF1366" s="6"/>
      <c r="AG1366" s="6"/>
      <c r="AH1366" s="6"/>
      <c r="AI1366" s="6"/>
      <c r="AJ1366" s="6"/>
      <c r="AK1366" s="6"/>
      <c r="AL1366" s="6"/>
      <c r="AM1366" s="6"/>
      <c r="AN1366" s="6"/>
      <c r="AO1366" s="6"/>
      <c r="AP1366" s="6"/>
      <c r="AQ1366" s="6"/>
      <c r="AR1366" s="6"/>
      <c r="AS1366" s="6"/>
      <c r="AT1366" s="6"/>
      <c r="AU1366" s="6"/>
      <c r="AV1366" s="6"/>
      <c r="AW1366" s="6"/>
      <c r="AX1366" s="6"/>
    </row>
    <row r="1367" spans="1:50" ht="12" customHeight="1">
      <c r="A1367" s="6"/>
      <c r="B1367" s="6"/>
      <c r="C1367" s="6"/>
      <c r="D1367" s="6"/>
      <c r="E1367" s="6"/>
      <c r="F1367" s="6"/>
      <c r="G1367" s="6"/>
      <c r="H1367" s="6"/>
      <c r="I1367" s="6"/>
      <c r="J1367" s="6"/>
      <c r="K1367" s="6"/>
      <c r="L1367" s="6"/>
      <c r="M1367" s="61"/>
      <c r="N1367" s="6" t="str">
        <v/>
      </c>
      <c r="O1367" s="6"/>
      <c r="P1367" s="6"/>
      <c r="Q1367" s="6"/>
      <c r="R1367" s="6"/>
      <c r="S1367" s="6"/>
      <c r="T1367" s="6"/>
      <c r="U1367" s="6"/>
      <c r="V1367" s="6"/>
      <c r="W1367" s="6"/>
      <c r="X1367" s="6"/>
      <c r="Y1367" s="6"/>
      <c r="Z1367" s="6"/>
      <c r="AA1367" s="6"/>
      <c r="AB1367" s="6"/>
      <c r="AC1367" s="6"/>
      <c r="AD1367" s="6"/>
      <c r="AE1367" s="6"/>
      <c r="AF1367" s="6"/>
      <c r="AG1367" s="6"/>
      <c r="AH1367" s="6"/>
      <c r="AI1367" s="6"/>
      <c r="AJ1367" s="6"/>
      <c r="AK1367" s="6"/>
      <c r="AL1367" s="6"/>
      <c r="AM1367" s="6"/>
      <c r="AN1367" s="6"/>
      <c r="AO1367" s="6"/>
      <c r="AP1367" s="6"/>
      <c r="AQ1367" s="6"/>
      <c r="AR1367" s="6"/>
      <c r="AS1367" s="6"/>
      <c r="AT1367" s="6"/>
      <c r="AU1367" s="6"/>
      <c r="AV1367" s="6"/>
      <c r="AW1367" s="6"/>
      <c r="AX1367" s="6"/>
    </row>
    <row r="1368" spans="1:50" ht="12" customHeight="1">
      <c r="A1368" s="6"/>
      <c r="B1368" s="6"/>
      <c r="C1368" s="6"/>
      <c r="D1368" s="6"/>
      <c r="E1368" s="6"/>
      <c r="F1368" s="6"/>
      <c r="G1368" s="6"/>
      <c r="H1368" s="6"/>
      <c r="I1368" s="6"/>
      <c r="J1368" s="6"/>
      <c r="K1368" s="6"/>
      <c r="L1368" s="6"/>
      <c r="M1368" s="61"/>
      <c r="N1368" s="6" t="str">
        <v/>
      </c>
      <c r="O1368" s="6"/>
      <c r="P1368" s="6"/>
      <c r="Q1368" s="6"/>
      <c r="R1368" s="6"/>
      <c r="S1368" s="6"/>
      <c r="T1368" s="6"/>
      <c r="U1368" s="6"/>
      <c r="V1368" s="6"/>
      <c r="W1368" s="6"/>
      <c r="X1368" s="6"/>
      <c r="Y1368" s="6"/>
      <c r="Z1368" s="6"/>
      <c r="AA1368" s="6"/>
      <c r="AB1368" s="6"/>
      <c r="AC1368" s="6"/>
      <c r="AD1368" s="6"/>
      <c r="AE1368" s="6"/>
      <c r="AF1368" s="6"/>
      <c r="AG1368" s="6"/>
      <c r="AH1368" s="6"/>
      <c r="AI1368" s="6"/>
      <c r="AJ1368" s="6"/>
      <c r="AK1368" s="6"/>
      <c r="AL1368" s="6"/>
      <c r="AM1368" s="6"/>
      <c r="AN1368" s="6"/>
      <c r="AO1368" s="6"/>
      <c r="AP1368" s="6"/>
      <c r="AQ1368" s="6"/>
      <c r="AR1368" s="6"/>
      <c r="AS1368" s="6"/>
      <c r="AT1368" s="6"/>
      <c r="AU1368" s="6"/>
      <c r="AV1368" s="6"/>
      <c r="AW1368" s="6"/>
      <c r="AX1368" s="6"/>
    </row>
    <row r="1369" spans="1:50" ht="12" customHeight="1">
      <c r="A1369" s="6"/>
      <c r="B1369" s="6"/>
      <c r="C1369" s="6"/>
      <c r="D1369" s="6"/>
      <c r="E1369" s="6"/>
      <c r="F1369" s="6"/>
      <c r="G1369" s="6"/>
      <c r="H1369" s="6"/>
      <c r="I1369" s="6"/>
      <c r="J1369" s="6"/>
      <c r="K1369" s="6"/>
      <c r="L1369" s="6"/>
      <c r="M1369" s="61"/>
      <c r="N1369" s="6" t="str">
        <v/>
      </c>
      <c r="O1369" s="6"/>
      <c r="P1369" s="6"/>
      <c r="Q1369" s="6"/>
      <c r="R1369" s="6"/>
      <c r="S1369" s="6"/>
      <c r="T1369" s="6"/>
      <c r="U1369" s="6"/>
      <c r="V1369" s="6"/>
      <c r="W1369" s="6"/>
      <c r="X1369" s="6"/>
      <c r="Y1369" s="6"/>
      <c r="Z1369" s="6"/>
      <c r="AA1369" s="6"/>
      <c r="AB1369" s="6"/>
      <c r="AC1369" s="6"/>
      <c r="AD1369" s="6"/>
      <c r="AE1369" s="6"/>
      <c r="AF1369" s="6"/>
      <c r="AG1369" s="6"/>
      <c r="AH1369" s="6"/>
      <c r="AI1369" s="6"/>
      <c r="AJ1369" s="6"/>
      <c r="AK1369" s="6"/>
      <c r="AL1369" s="6"/>
      <c r="AM1369" s="6"/>
      <c r="AN1369" s="6"/>
      <c r="AO1369" s="6"/>
      <c r="AP1369" s="6"/>
      <c r="AQ1369" s="6"/>
      <c r="AR1369" s="6"/>
      <c r="AS1369" s="6"/>
      <c r="AT1369" s="6"/>
      <c r="AU1369" s="6"/>
      <c r="AV1369" s="6"/>
      <c r="AW1369" s="6"/>
      <c r="AX1369" s="6"/>
    </row>
    <row r="1370" spans="1:50" ht="12" customHeight="1">
      <c r="A1370" s="6"/>
      <c r="B1370" s="6"/>
      <c r="C1370" s="6"/>
      <c r="D1370" s="6"/>
      <c r="E1370" s="6"/>
      <c r="F1370" s="6"/>
      <c r="G1370" s="6"/>
      <c r="H1370" s="6"/>
      <c r="I1370" s="6"/>
      <c r="J1370" s="6"/>
      <c r="K1370" s="6"/>
      <c r="L1370" s="6"/>
      <c r="M1370" s="61"/>
      <c r="N1370" s="6" t="str">
        <v/>
      </c>
      <c r="O1370" s="6"/>
      <c r="P1370" s="6"/>
      <c r="Q1370" s="6"/>
      <c r="R1370" s="6"/>
      <c r="S1370" s="6"/>
      <c r="T1370" s="6"/>
      <c r="U1370" s="6"/>
      <c r="V1370" s="6"/>
      <c r="W1370" s="6"/>
      <c r="X1370" s="6"/>
      <c r="Y1370" s="6"/>
      <c r="Z1370" s="6"/>
      <c r="AA1370" s="6"/>
      <c r="AB1370" s="6"/>
      <c r="AC1370" s="6"/>
      <c r="AD1370" s="6"/>
      <c r="AE1370" s="6"/>
      <c r="AF1370" s="6"/>
      <c r="AG1370" s="6"/>
      <c r="AH1370" s="6"/>
      <c r="AI1370" s="6"/>
      <c r="AJ1370" s="6"/>
      <c r="AK1370" s="6"/>
      <c r="AL1370" s="6"/>
      <c r="AM1370" s="6"/>
      <c r="AN1370" s="6"/>
      <c r="AO1370" s="6"/>
      <c r="AP1370" s="6"/>
      <c r="AQ1370" s="6"/>
      <c r="AR1370" s="6"/>
      <c r="AS1370" s="6"/>
      <c r="AT1370" s="6"/>
      <c r="AU1370" s="6"/>
      <c r="AV1370" s="6"/>
      <c r="AW1370" s="6"/>
      <c r="AX1370" s="6"/>
    </row>
    <row r="1371" spans="1:50" ht="12" customHeight="1">
      <c r="A1371" s="6"/>
      <c r="B1371" s="6"/>
      <c r="C1371" s="6"/>
      <c r="D1371" s="6"/>
      <c r="E1371" s="6"/>
      <c r="F1371" s="6"/>
      <c r="G1371" s="6"/>
      <c r="H1371" s="6"/>
      <c r="I1371" s="6"/>
      <c r="J1371" s="6"/>
      <c r="K1371" s="6"/>
      <c r="L1371" s="6"/>
      <c r="M1371" s="61"/>
      <c r="N1371" s="6" t="str">
        <v/>
      </c>
      <c r="O1371" s="6"/>
      <c r="P1371" s="6"/>
      <c r="Q1371" s="6"/>
      <c r="R1371" s="6"/>
      <c r="S1371" s="6"/>
      <c r="T1371" s="6"/>
      <c r="U1371" s="6"/>
      <c r="V1371" s="6"/>
      <c r="W1371" s="6"/>
      <c r="X1371" s="6"/>
      <c r="Y1371" s="6"/>
      <c r="Z1371" s="6"/>
      <c r="AA1371" s="6"/>
      <c r="AB1371" s="6"/>
      <c r="AC1371" s="6"/>
      <c r="AD1371" s="6"/>
      <c r="AE1371" s="6"/>
      <c r="AF1371" s="6"/>
      <c r="AG1371" s="6"/>
      <c r="AH1371" s="6"/>
      <c r="AI1371" s="6"/>
      <c r="AJ1371" s="6"/>
      <c r="AK1371" s="6"/>
      <c r="AL1371" s="6"/>
      <c r="AM1371" s="6"/>
      <c r="AN1371" s="6"/>
      <c r="AO1371" s="6"/>
      <c r="AP1371" s="6"/>
      <c r="AQ1371" s="6"/>
      <c r="AR1371" s="6"/>
      <c r="AS1371" s="6"/>
      <c r="AT1371" s="6"/>
      <c r="AU1371" s="6"/>
      <c r="AV1371" s="6"/>
      <c r="AW1371" s="6"/>
      <c r="AX1371" s="6"/>
    </row>
    <row r="1372" spans="1:50" ht="12" customHeight="1">
      <c r="A1372" s="6"/>
      <c r="B1372" s="6"/>
      <c r="C1372" s="6"/>
      <c r="D1372" s="6"/>
      <c r="E1372" s="6"/>
      <c r="F1372" s="6"/>
      <c r="G1372" s="6"/>
      <c r="H1372" s="6"/>
      <c r="I1372" s="6"/>
      <c r="J1372" s="6"/>
      <c r="K1372" s="6"/>
      <c r="L1372" s="6"/>
      <c r="M1372" s="61"/>
      <c r="N1372" s="6" t="str">
        <v/>
      </c>
      <c r="O1372" s="6"/>
      <c r="P1372" s="6"/>
      <c r="Q1372" s="6"/>
      <c r="R1372" s="6"/>
      <c r="S1372" s="6"/>
      <c r="T1372" s="6"/>
      <c r="U1372" s="6"/>
      <c r="V1372" s="6"/>
      <c r="W1372" s="6"/>
      <c r="X1372" s="6"/>
      <c r="Y1372" s="6"/>
      <c r="Z1372" s="6"/>
      <c r="AA1372" s="6"/>
      <c r="AB1372" s="6"/>
      <c r="AC1372" s="6"/>
      <c r="AD1372" s="6"/>
      <c r="AE1372" s="6"/>
      <c r="AF1372" s="6"/>
      <c r="AG1372" s="6"/>
      <c r="AH1372" s="6"/>
      <c r="AI1372" s="6"/>
      <c r="AJ1372" s="6"/>
      <c r="AK1372" s="6"/>
      <c r="AL1372" s="6"/>
      <c r="AM1372" s="6"/>
      <c r="AN1372" s="6"/>
      <c r="AO1372" s="6"/>
      <c r="AP1372" s="6"/>
      <c r="AQ1372" s="6"/>
      <c r="AR1372" s="6"/>
      <c r="AS1372" s="6"/>
      <c r="AT1372" s="6"/>
      <c r="AU1372" s="6"/>
      <c r="AV1372" s="6"/>
      <c r="AW1372" s="6"/>
      <c r="AX1372" s="6"/>
    </row>
    <row r="1373" spans="1:50" ht="12" customHeight="1">
      <c r="A1373" s="6"/>
      <c r="B1373" s="6"/>
      <c r="C1373" s="6"/>
      <c r="D1373" s="6"/>
      <c r="E1373" s="6"/>
      <c r="F1373" s="6"/>
      <c r="G1373" s="6"/>
      <c r="H1373" s="6"/>
      <c r="I1373" s="6"/>
      <c r="J1373" s="6"/>
      <c r="K1373" s="6"/>
      <c r="L1373" s="6"/>
      <c r="M1373" s="61"/>
      <c r="N1373" s="6" t="str">
        <v/>
      </c>
      <c r="O1373" s="6"/>
      <c r="P1373" s="6"/>
      <c r="Q1373" s="6"/>
      <c r="R1373" s="6"/>
      <c r="S1373" s="6"/>
      <c r="T1373" s="6"/>
      <c r="U1373" s="6"/>
      <c r="V1373" s="6"/>
      <c r="W1373" s="6"/>
      <c r="X1373" s="6"/>
      <c r="Y1373" s="6"/>
      <c r="Z1373" s="6"/>
      <c r="AA1373" s="6"/>
      <c r="AB1373" s="6"/>
      <c r="AC1373" s="6"/>
      <c r="AD1373" s="6"/>
      <c r="AE1373" s="6"/>
      <c r="AF1373" s="6"/>
      <c r="AG1373" s="6"/>
      <c r="AH1373" s="6"/>
      <c r="AI1373" s="6"/>
      <c r="AJ1373" s="6"/>
      <c r="AK1373" s="6"/>
      <c r="AL1373" s="6"/>
      <c r="AM1373" s="6"/>
      <c r="AN1373" s="6"/>
      <c r="AO1373" s="6"/>
      <c r="AP1373" s="6"/>
      <c r="AQ1373" s="6"/>
      <c r="AR1373" s="6"/>
      <c r="AS1373" s="6"/>
      <c r="AT1373" s="6"/>
      <c r="AU1373" s="6"/>
      <c r="AV1373" s="6"/>
      <c r="AW1373" s="6"/>
      <c r="AX1373" s="6"/>
    </row>
    <row r="1374" spans="1:50" ht="12" customHeight="1">
      <c r="A1374" s="6"/>
      <c r="B1374" s="6"/>
      <c r="C1374" s="6"/>
      <c r="D1374" s="6"/>
      <c r="E1374" s="6"/>
      <c r="F1374" s="6"/>
      <c r="G1374" s="6"/>
      <c r="H1374" s="6"/>
      <c r="I1374" s="6"/>
      <c r="J1374" s="6"/>
      <c r="K1374" s="6"/>
      <c r="L1374" s="6"/>
      <c r="M1374" s="61"/>
      <c r="N1374" s="6" t="str">
        <v/>
      </c>
      <c r="O1374" s="6"/>
      <c r="P1374" s="6"/>
      <c r="Q1374" s="6"/>
      <c r="R1374" s="6"/>
      <c r="S1374" s="6"/>
      <c r="T1374" s="6"/>
      <c r="U1374" s="6"/>
      <c r="V1374" s="6"/>
      <c r="W1374" s="6"/>
      <c r="X1374" s="6"/>
      <c r="Y1374" s="6"/>
      <c r="Z1374" s="6"/>
      <c r="AA1374" s="6"/>
      <c r="AB1374" s="6"/>
      <c r="AC1374" s="6"/>
      <c r="AD1374" s="6"/>
      <c r="AE1374" s="6"/>
      <c r="AF1374" s="6"/>
      <c r="AG1374" s="6"/>
      <c r="AH1374" s="6"/>
      <c r="AI1374" s="6"/>
      <c r="AJ1374" s="6"/>
      <c r="AK1374" s="6"/>
      <c r="AL1374" s="6"/>
      <c r="AM1374" s="6"/>
      <c r="AN1374" s="6"/>
      <c r="AO1374" s="6"/>
      <c r="AP1374" s="6"/>
      <c r="AQ1374" s="6"/>
      <c r="AR1374" s="6"/>
      <c r="AS1374" s="6"/>
      <c r="AT1374" s="6"/>
      <c r="AU1374" s="6"/>
      <c r="AV1374" s="6"/>
      <c r="AW1374" s="6"/>
      <c r="AX1374" s="6"/>
    </row>
    <row r="1375" spans="1:50" ht="12" customHeight="1">
      <c r="A1375" s="6"/>
      <c r="B1375" s="6"/>
      <c r="C1375" s="6"/>
      <c r="D1375" s="6"/>
      <c r="E1375" s="6"/>
      <c r="F1375" s="6"/>
      <c r="G1375" s="6"/>
      <c r="H1375" s="6"/>
      <c r="I1375" s="6"/>
      <c r="J1375" s="6"/>
      <c r="K1375" s="6"/>
      <c r="L1375" s="6"/>
      <c r="M1375" s="61"/>
      <c r="N1375" s="6" t="str">
        <v/>
      </c>
      <c r="O1375" s="6"/>
      <c r="P1375" s="6"/>
      <c r="Q1375" s="6"/>
      <c r="R1375" s="6"/>
      <c r="S1375" s="6"/>
      <c r="T1375" s="6"/>
      <c r="U1375" s="6"/>
      <c r="V1375" s="6"/>
      <c r="W1375" s="6"/>
      <c r="X1375" s="6"/>
      <c r="Y1375" s="6"/>
      <c r="Z1375" s="6"/>
      <c r="AA1375" s="6"/>
      <c r="AB1375" s="6"/>
      <c r="AC1375" s="6"/>
      <c r="AD1375" s="6"/>
      <c r="AE1375" s="6"/>
      <c r="AF1375" s="6"/>
      <c r="AG1375" s="6"/>
      <c r="AH1375" s="6"/>
      <c r="AI1375" s="6"/>
      <c r="AJ1375" s="6"/>
      <c r="AK1375" s="6"/>
      <c r="AL1375" s="6"/>
      <c r="AM1375" s="6"/>
      <c r="AN1375" s="6"/>
      <c r="AO1375" s="6"/>
      <c r="AP1375" s="6"/>
      <c r="AQ1375" s="6"/>
      <c r="AR1375" s="6"/>
      <c r="AS1375" s="6"/>
      <c r="AT1375" s="6"/>
      <c r="AU1375" s="6"/>
      <c r="AV1375" s="6"/>
      <c r="AW1375" s="6"/>
      <c r="AX1375" s="6"/>
    </row>
    <row r="1376" spans="1:50" ht="12" customHeight="1">
      <c r="A1376" s="6"/>
      <c r="B1376" s="6"/>
      <c r="C1376" s="6"/>
      <c r="D1376" s="6"/>
      <c r="E1376" s="6"/>
      <c r="F1376" s="6"/>
      <c r="G1376" s="6"/>
      <c r="H1376" s="6"/>
      <c r="I1376" s="6"/>
      <c r="J1376" s="6"/>
      <c r="K1376" s="6"/>
      <c r="L1376" s="6"/>
      <c r="M1376" s="61"/>
      <c r="N1376" s="6" t="str">
        <v/>
      </c>
      <c r="O1376" s="6"/>
      <c r="P1376" s="6"/>
      <c r="Q1376" s="6"/>
      <c r="R1376" s="6"/>
      <c r="S1376" s="6"/>
      <c r="T1376" s="6"/>
      <c r="U1376" s="6"/>
      <c r="V1376" s="6"/>
      <c r="W1376" s="6"/>
      <c r="X1376" s="6"/>
      <c r="Y1376" s="6"/>
      <c r="Z1376" s="6"/>
      <c r="AA1376" s="6"/>
      <c r="AB1376" s="6"/>
      <c r="AC1376" s="6"/>
      <c r="AD1376" s="6"/>
      <c r="AE1376" s="6"/>
      <c r="AF1376" s="6"/>
      <c r="AG1376" s="6"/>
      <c r="AH1376" s="6"/>
      <c r="AI1376" s="6"/>
      <c r="AJ1376" s="6"/>
      <c r="AK1376" s="6"/>
      <c r="AL1376" s="6"/>
      <c r="AM1376" s="6"/>
      <c r="AN1376" s="6"/>
      <c r="AO1376" s="6"/>
      <c r="AP1376" s="6"/>
      <c r="AQ1376" s="6"/>
      <c r="AR1376" s="6"/>
      <c r="AS1376" s="6"/>
      <c r="AT1376" s="6"/>
      <c r="AU1376" s="6"/>
      <c r="AV1376" s="6"/>
      <c r="AW1376" s="6"/>
      <c r="AX1376" s="6"/>
    </row>
    <row r="1377" spans="1:50" ht="12" customHeight="1">
      <c r="A1377" s="6"/>
      <c r="B1377" s="6"/>
      <c r="C1377" s="6"/>
      <c r="D1377" s="6"/>
      <c r="E1377" s="6"/>
      <c r="F1377" s="6"/>
      <c r="G1377" s="6"/>
      <c r="H1377" s="6"/>
      <c r="I1377" s="6"/>
      <c r="J1377" s="6"/>
      <c r="K1377" s="6"/>
      <c r="L1377" s="6"/>
      <c r="M1377" s="61"/>
      <c r="N1377" s="6" t="str">
        <v/>
      </c>
      <c r="O1377" s="6"/>
      <c r="P1377" s="6"/>
      <c r="Q1377" s="6"/>
      <c r="R1377" s="6"/>
      <c r="S1377" s="6"/>
      <c r="T1377" s="6"/>
      <c r="U1377" s="6"/>
      <c r="V1377" s="6"/>
      <c r="W1377" s="6"/>
      <c r="X1377" s="6"/>
      <c r="Y1377" s="6"/>
      <c r="Z1377" s="6"/>
      <c r="AA1377" s="6"/>
      <c r="AB1377" s="6"/>
      <c r="AC1377" s="6"/>
      <c r="AD1377" s="6"/>
      <c r="AE1377" s="6"/>
      <c r="AF1377" s="6"/>
      <c r="AG1377" s="6"/>
      <c r="AH1377" s="6"/>
      <c r="AI1377" s="6"/>
      <c r="AJ1377" s="6"/>
      <c r="AK1377" s="6"/>
      <c r="AL1377" s="6"/>
      <c r="AM1377" s="6"/>
      <c r="AN1377" s="6"/>
      <c r="AO1377" s="6"/>
      <c r="AP1377" s="6"/>
      <c r="AQ1377" s="6"/>
      <c r="AR1377" s="6"/>
      <c r="AS1377" s="6"/>
      <c r="AT1377" s="6"/>
      <c r="AU1377" s="6"/>
      <c r="AV1377" s="6"/>
      <c r="AW1377" s="6"/>
      <c r="AX1377" s="6"/>
    </row>
    <row r="1378" spans="1:50" ht="12" customHeight="1">
      <c r="A1378" s="6"/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  <c r="M1378" s="61"/>
      <c r="N1378" s="6" t="str">
        <v/>
      </c>
      <c r="O1378" s="6"/>
      <c r="P1378" s="6"/>
      <c r="Q1378" s="6"/>
      <c r="R1378" s="6"/>
      <c r="S1378" s="6"/>
      <c r="T1378" s="6"/>
      <c r="U1378" s="6"/>
      <c r="V1378" s="6"/>
      <c r="W1378" s="6"/>
      <c r="X1378" s="6"/>
      <c r="Y1378" s="6"/>
      <c r="Z1378" s="6"/>
      <c r="AA1378" s="6"/>
      <c r="AB1378" s="6"/>
      <c r="AC1378" s="6"/>
      <c r="AD1378" s="6"/>
      <c r="AE1378" s="6"/>
      <c r="AF1378" s="6"/>
      <c r="AG1378" s="6"/>
      <c r="AH1378" s="6"/>
      <c r="AI1378" s="6"/>
      <c r="AJ1378" s="6"/>
      <c r="AK1378" s="6"/>
      <c r="AL1378" s="6"/>
      <c r="AM1378" s="6"/>
      <c r="AN1378" s="6"/>
      <c r="AO1378" s="6"/>
      <c r="AP1378" s="6"/>
      <c r="AQ1378" s="6"/>
      <c r="AR1378" s="6"/>
      <c r="AS1378" s="6"/>
      <c r="AT1378" s="6"/>
      <c r="AU1378" s="6"/>
      <c r="AV1378" s="6"/>
      <c r="AW1378" s="6"/>
      <c r="AX1378" s="6"/>
    </row>
    <row r="1379" spans="1:50" ht="12" customHeight="1">
      <c r="A1379" s="6"/>
      <c r="B1379" s="6"/>
      <c r="C1379" s="6"/>
      <c r="D1379" s="6"/>
      <c r="E1379" s="6"/>
      <c r="F1379" s="6"/>
      <c r="G1379" s="6"/>
      <c r="H1379" s="6"/>
      <c r="I1379" s="6"/>
      <c r="J1379" s="6"/>
      <c r="K1379" s="6"/>
      <c r="L1379" s="6"/>
      <c r="M1379" s="61"/>
      <c r="N1379" s="6" t="str">
        <v/>
      </c>
      <c r="O1379" s="6"/>
      <c r="P1379" s="6"/>
      <c r="Q1379" s="6"/>
      <c r="R1379" s="6"/>
      <c r="S1379" s="6"/>
      <c r="T1379" s="6"/>
      <c r="U1379" s="6"/>
      <c r="V1379" s="6"/>
      <c r="W1379" s="6"/>
      <c r="X1379" s="6"/>
      <c r="Y1379" s="6"/>
      <c r="Z1379" s="6"/>
      <c r="AA1379" s="6"/>
      <c r="AB1379" s="6"/>
      <c r="AC1379" s="6"/>
      <c r="AD1379" s="6"/>
      <c r="AE1379" s="6"/>
      <c r="AF1379" s="6"/>
      <c r="AG1379" s="6"/>
      <c r="AH1379" s="6"/>
      <c r="AI1379" s="6"/>
      <c r="AJ1379" s="6"/>
      <c r="AK1379" s="6"/>
      <c r="AL1379" s="6"/>
      <c r="AM1379" s="6"/>
      <c r="AN1379" s="6"/>
      <c r="AO1379" s="6"/>
      <c r="AP1379" s="6"/>
      <c r="AQ1379" s="6"/>
      <c r="AR1379" s="6"/>
      <c r="AS1379" s="6"/>
      <c r="AT1379" s="6"/>
      <c r="AU1379" s="6"/>
      <c r="AV1379" s="6"/>
      <c r="AW1379" s="6"/>
      <c r="AX1379" s="6"/>
    </row>
    <row r="1380" spans="1:50" ht="12" customHeight="1">
      <c r="A1380" s="6"/>
      <c r="B1380" s="6"/>
      <c r="C1380" s="6"/>
      <c r="D1380" s="6"/>
      <c r="E1380" s="6"/>
      <c r="F1380" s="6"/>
      <c r="G1380" s="6"/>
      <c r="H1380" s="6"/>
      <c r="I1380" s="6"/>
      <c r="J1380" s="6"/>
      <c r="K1380" s="6"/>
      <c r="L1380" s="6"/>
      <c r="M1380" s="61"/>
      <c r="N1380" s="6" t="str">
        <v/>
      </c>
      <c r="O1380" s="6"/>
      <c r="P1380" s="6"/>
      <c r="Q1380" s="6"/>
      <c r="R1380" s="6"/>
      <c r="S1380" s="6"/>
      <c r="T1380" s="6"/>
      <c r="U1380" s="6"/>
      <c r="V1380" s="6"/>
      <c r="W1380" s="6"/>
      <c r="X1380" s="6"/>
      <c r="Y1380" s="6"/>
      <c r="Z1380" s="6"/>
      <c r="AA1380" s="6"/>
      <c r="AB1380" s="6"/>
      <c r="AC1380" s="6"/>
      <c r="AD1380" s="6"/>
      <c r="AE1380" s="6"/>
      <c r="AF1380" s="6"/>
      <c r="AG1380" s="6"/>
      <c r="AH1380" s="6"/>
      <c r="AI1380" s="6"/>
      <c r="AJ1380" s="6"/>
      <c r="AK1380" s="6"/>
      <c r="AL1380" s="6"/>
      <c r="AM1380" s="6"/>
      <c r="AN1380" s="6"/>
      <c r="AO1380" s="6"/>
      <c r="AP1380" s="6"/>
      <c r="AQ1380" s="6"/>
      <c r="AR1380" s="6"/>
      <c r="AS1380" s="6"/>
      <c r="AT1380" s="6"/>
      <c r="AU1380" s="6"/>
      <c r="AV1380" s="6"/>
      <c r="AW1380" s="6"/>
      <c r="AX1380" s="6"/>
    </row>
    <row r="1381" spans="1:50" ht="12" customHeight="1">
      <c r="A1381" s="6"/>
      <c r="B1381" s="6"/>
      <c r="C1381" s="6"/>
      <c r="D1381" s="6"/>
      <c r="E1381" s="6"/>
      <c r="F1381" s="6"/>
      <c r="G1381" s="6"/>
      <c r="H1381" s="6"/>
      <c r="I1381" s="6"/>
      <c r="J1381" s="6"/>
      <c r="K1381" s="6"/>
      <c r="L1381" s="6"/>
      <c r="M1381" s="61"/>
      <c r="N1381" s="6" t="str">
        <v/>
      </c>
      <c r="O1381" s="6"/>
      <c r="P1381" s="6"/>
      <c r="Q1381" s="6"/>
      <c r="R1381" s="6"/>
      <c r="S1381" s="6"/>
      <c r="T1381" s="6"/>
      <c r="U1381" s="6"/>
      <c r="V1381" s="6"/>
      <c r="W1381" s="6"/>
      <c r="X1381" s="6"/>
      <c r="Y1381" s="6"/>
      <c r="Z1381" s="6"/>
      <c r="AA1381" s="6"/>
      <c r="AB1381" s="6"/>
      <c r="AC1381" s="6"/>
      <c r="AD1381" s="6"/>
      <c r="AE1381" s="6"/>
      <c r="AF1381" s="6"/>
      <c r="AG1381" s="6"/>
      <c r="AH1381" s="6"/>
      <c r="AI1381" s="6"/>
      <c r="AJ1381" s="6"/>
      <c r="AK1381" s="6"/>
      <c r="AL1381" s="6"/>
      <c r="AM1381" s="6"/>
      <c r="AN1381" s="6"/>
      <c r="AO1381" s="6"/>
      <c r="AP1381" s="6"/>
      <c r="AQ1381" s="6"/>
      <c r="AR1381" s="6"/>
      <c r="AS1381" s="6"/>
      <c r="AT1381" s="6"/>
      <c r="AU1381" s="6"/>
      <c r="AV1381" s="6"/>
      <c r="AW1381" s="6"/>
      <c r="AX1381" s="6"/>
    </row>
    <row r="1382" spans="1:50" ht="12" customHeight="1">
      <c r="A1382" s="6"/>
      <c r="B1382" s="6"/>
      <c r="C1382" s="6"/>
      <c r="D1382" s="6"/>
      <c r="E1382" s="6"/>
      <c r="F1382" s="6"/>
      <c r="G1382" s="6"/>
      <c r="H1382" s="6"/>
      <c r="I1382" s="6"/>
      <c r="J1382" s="6"/>
      <c r="K1382" s="6"/>
      <c r="L1382" s="6"/>
      <c r="M1382" s="61"/>
      <c r="N1382" s="6" t="str">
        <v/>
      </c>
      <c r="O1382" s="6"/>
      <c r="P1382" s="6"/>
      <c r="Q1382" s="6"/>
      <c r="R1382" s="6"/>
      <c r="S1382" s="6"/>
      <c r="T1382" s="6"/>
      <c r="U1382" s="6"/>
      <c r="V1382" s="6"/>
      <c r="W1382" s="6"/>
      <c r="X1382" s="6"/>
      <c r="Y1382" s="6"/>
      <c r="Z1382" s="6"/>
      <c r="AA1382" s="6"/>
      <c r="AB1382" s="6"/>
      <c r="AC1382" s="6"/>
      <c r="AD1382" s="6"/>
      <c r="AE1382" s="6"/>
      <c r="AF1382" s="6"/>
      <c r="AG1382" s="6"/>
      <c r="AH1382" s="6"/>
      <c r="AI1382" s="6"/>
      <c r="AJ1382" s="6"/>
      <c r="AK1382" s="6"/>
      <c r="AL1382" s="6"/>
      <c r="AM1382" s="6"/>
      <c r="AN1382" s="6"/>
      <c r="AO1382" s="6"/>
      <c r="AP1382" s="6"/>
      <c r="AQ1382" s="6"/>
      <c r="AR1382" s="6"/>
      <c r="AS1382" s="6"/>
      <c r="AT1382" s="6"/>
      <c r="AU1382" s="6"/>
      <c r="AV1382" s="6"/>
      <c r="AW1382" s="6"/>
      <c r="AX1382" s="6"/>
    </row>
    <row r="1383" spans="1:50" ht="12" customHeight="1">
      <c r="A1383" s="6"/>
      <c r="B1383" s="6"/>
      <c r="C1383" s="6"/>
      <c r="D1383" s="6"/>
      <c r="E1383" s="6"/>
      <c r="F1383" s="6"/>
      <c r="G1383" s="6"/>
      <c r="H1383" s="6"/>
      <c r="I1383" s="6"/>
      <c r="J1383" s="6"/>
      <c r="K1383" s="6"/>
      <c r="L1383" s="6"/>
      <c r="M1383" s="61"/>
      <c r="N1383" s="6" t="str">
        <v/>
      </c>
      <c r="O1383" s="6"/>
      <c r="P1383" s="6"/>
      <c r="Q1383" s="6"/>
      <c r="R1383" s="6"/>
      <c r="S1383" s="6"/>
      <c r="T1383" s="6"/>
      <c r="U1383" s="6"/>
      <c r="V1383" s="6"/>
      <c r="W1383" s="6"/>
      <c r="X1383" s="6"/>
      <c r="Y1383" s="6"/>
      <c r="Z1383" s="6"/>
      <c r="AA1383" s="6"/>
      <c r="AB1383" s="6"/>
      <c r="AC1383" s="6"/>
      <c r="AD1383" s="6"/>
      <c r="AE1383" s="6"/>
      <c r="AF1383" s="6"/>
      <c r="AG1383" s="6"/>
      <c r="AH1383" s="6"/>
      <c r="AI1383" s="6"/>
      <c r="AJ1383" s="6"/>
      <c r="AK1383" s="6"/>
      <c r="AL1383" s="6"/>
      <c r="AM1383" s="6"/>
      <c r="AN1383" s="6"/>
      <c r="AO1383" s="6"/>
      <c r="AP1383" s="6"/>
      <c r="AQ1383" s="6"/>
      <c r="AR1383" s="6"/>
      <c r="AS1383" s="6"/>
      <c r="AT1383" s="6"/>
      <c r="AU1383" s="6"/>
      <c r="AV1383" s="6"/>
      <c r="AW1383" s="6"/>
      <c r="AX1383" s="6"/>
    </row>
    <row r="1384" spans="1:50" ht="12" customHeight="1">
      <c r="A1384" s="6"/>
      <c r="B1384" s="6"/>
      <c r="C1384" s="6"/>
      <c r="D1384" s="6"/>
      <c r="E1384" s="6"/>
      <c r="F1384" s="6"/>
      <c r="G1384" s="6"/>
      <c r="H1384" s="6"/>
      <c r="I1384" s="6"/>
      <c r="J1384" s="6"/>
      <c r="K1384" s="6"/>
      <c r="L1384" s="6"/>
      <c r="M1384" s="61"/>
      <c r="N1384" s="6" t="str">
        <v/>
      </c>
      <c r="O1384" s="6"/>
      <c r="P1384" s="6"/>
      <c r="Q1384" s="6"/>
      <c r="R1384" s="6"/>
      <c r="S1384" s="6"/>
      <c r="T1384" s="6"/>
      <c r="U1384" s="6"/>
      <c r="V1384" s="6"/>
      <c r="W1384" s="6"/>
      <c r="X1384" s="6"/>
      <c r="Y1384" s="6"/>
      <c r="Z1384" s="6"/>
      <c r="AA1384" s="6"/>
      <c r="AB1384" s="6"/>
      <c r="AC1384" s="6"/>
      <c r="AD1384" s="6"/>
      <c r="AE1384" s="6"/>
      <c r="AF1384" s="6"/>
      <c r="AG1384" s="6"/>
      <c r="AH1384" s="6"/>
      <c r="AI1384" s="6"/>
      <c r="AJ1384" s="6"/>
      <c r="AK1384" s="6"/>
      <c r="AL1384" s="6"/>
      <c r="AM1384" s="6"/>
      <c r="AN1384" s="6"/>
      <c r="AO1384" s="6"/>
      <c r="AP1384" s="6"/>
      <c r="AQ1384" s="6"/>
      <c r="AR1384" s="6"/>
      <c r="AS1384" s="6"/>
      <c r="AT1384" s="6"/>
      <c r="AU1384" s="6"/>
      <c r="AV1384" s="6"/>
      <c r="AW1384" s="6"/>
      <c r="AX1384" s="6"/>
    </row>
    <row r="1385" spans="1:50" ht="12" customHeight="1">
      <c r="A1385" s="6"/>
      <c r="B1385" s="6"/>
      <c r="C1385" s="6"/>
      <c r="D1385" s="6"/>
      <c r="E1385" s="6"/>
      <c r="F1385" s="6"/>
      <c r="G1385" s="6"/>
      <c r="H1385" s="6"/>
      <c r="I1385" s="6"/>
      <c r="J1385" s="6"/>
      <c r="K1385" s="6"/>
      <c r="L1385" s="6"/>
      <c r="M1385" s="61"/>
      <c r="N1385" s="6" t="str">
        <v/>
      </c>
      <c r="O1385" s="6"/>
      <c r="P1385" s="6"/>
      <c r="Q1385" s="6"/>
      <c r="R1385" s="6"/>
      <c r="S1385" s="6"/>
      <c r="T1385" s="6"/>
      <c r="U1385" s="6"/>
      <c r="V1385" s="6"/>
      <c r="W1385" s="6"/>
      <c r="X1385" s="6"/>
      <c r="Y1385" s="6"/>
      <c r="Z1385" s="6"/>
      <c r="AA1385" s="6"/>
      <c r="AB1385" s="6"/>
      <c r="AC1385" s="6"/>
      <c r="AD1385" s="6"/>
      <c r="AE1385" s="6"/>
      <c r="AF1385" s="6"/>
      <c r="AG1385" s="6"/>
      <c r="AH1385" s="6"/>
      <c r="AI1385" s="6"/>
      <c r="AJ1385" s="6"/>
      <c r="AK1385" s="6"/>
      <c r="AL1385" s="6"/>
      <c r="AM1385" s="6"/>
      <c r="AN1385" s="6"/>
      <c r="AO1385" s="6"/>
      <c r="AP1385" s="6"/>
      <c r="AQ1385" s="6"/>
      <c r="AR1385" s="6"/>
      <c r="AS1385" s="6"/>
      <c r="AT1385" s="6"/>
      <c r="AU1385" s="6"/>
      <c r="AV1385" s="6"/>
      <c r="AW1385" s="6"/>
      <c r="AX1385" s="6"/>
    </row>
    <row r="1386" spans="1:50" ht="12" customHeight="1">
      <c r="A1386" s="6"/>
      <c r="B1386" s="6"/>
      <c r="C1386" s="6"/>
      <c r="D1386" s="6"/>
      <c r="E1386" s="6"/>
      <c r="F1386" s="6"/>
      <c r="G1386" s="6"/>
      <c r="H1386" s="6"/>
      <c r="I1386" s="6"/>
      <c r="J1386" s="6"/>
      <c r="K1386" s="6"/>
      <c r="L1386" s="6"/>
      <c r="M1386" s="61"/>
      <c r="N1386" s="6" t="str">
        <v/>
      </c>
      <c r="O1386" s="6"/>
      <c r="P1386" s="6"/>
      <c r="Q1386" s="6"/>
      <c r="R1386" s="6"/>
      <c r="S1386" s="6"/>
      <c r="T1386" s="6"/>
      <c r="U1386" s="6"/>
      <c r="V1386" s="6"/>
      <c r="W1386" s="6"/>
      <c r="X1386" s="6"/>
      <c r="Y1386" s="6"/>
      <c r="Z1386" s="6"/>
      <c r="AA1386" s="6"/>
      <c r="AB1386" s="6"/>
      <c r="AC1386" s="6"/>
      <c r="AD1386" s="6"/>
      <c r="AE1386" s="6"/>
      <c r="AF1386" s="6"/>
      <c r="AG1386" s="6"/>
      <c r="AH1386" s="6"/>
      <c r="AI1386" s="6"/>
      <c r="AJ1386" s="6"/>
      <c r="AK1386" s="6"/>
      <c r="AL1386" s="6"/>
      <c r="AM1386" s="6"/>
      <c r="AN1386" s="6"/>
      <c r="AO1386" s="6"/>
      <c r="AP1386" s="6"/>
      <c r="AQ1386" s="6"/>
      <c r="AR1386" s="6"/>
      <c r="AS1386" s="6"/>
      <c r="AT1386" s="6"/>
      <c r="AU1386" s="6"/>
      <c r="AV1386" s="6"/>
      <c r="AW1386" s="6"/>
      <c r="AX1386" s="6"/>
    </row>
    <row r="1387" spans="1:50" ht="12" customHeight="1">
      <c r="A1387" s="6"/>
      <c r="B1387" s="6"/>
      <c r="C1387" s="6"/>
      <c r="D1387" s="6"/>
      <c r="E1387" s="6"/>
      <c r="F1387" s="6"/>
      <c r="G1387" s="6"/>
      <c r="H1387" s="6"/>
      <c r="I1387" s="6"/>
      <c r="J1387" s="6"/>
      <c r="K1387" s="6"/>
      <c r="L1387" s="6"/>
      <c r="M1387" s="61"/>
      <c r="N1387" s="6" t="str">
        <v/>
      </c>
      <c r="O1387" s="6"/>
      <c r="P1387" s="6"/>
      <c r="Q1387" s="6"/>
      <c r="R1387" s="6"/>
      <c r="S1387" s="6"/>
      <c r="T1387" s="6"/>
      <c r="U1387" s="6"/>
      <c r="V1387" s="6"/>
      <c r="W1387" s="6"/>
      <c r="X1387" s="6"/>
      <c r="Y1387" s="6"/>
      <c r="Z1387" s="6"/>
      <c r="AA1387" s="6"/>
      <c r="AB1387" s="6"/>
      <c r="AC1387" s="6"/>
      <c r="AD1387" s="6"/>
      <c r="AE1387" s="6"/>
      <c r="AF1387" s="6"/>
      <c r="AG1387" s="6"/>
      <c r="AH1387" s="6"/>
      <c r="AI1387" s="6"/>
      <c r="AJ1387" s="6"/>
      <c r="AK1387" s="6"/>
      <c r="AL1387" s="6"/>
      <c r="AM1387" s="6"/>
      <c r="AN1387" s="6"/>
      <c r="AO1387" s="6"/>
      <c r="AP1387" s="6"/>
      <c r="AQ1387" s="6"/>
      <c r="AR1387" s="6"/>
      <c r="AS1387" s="6"/>
      <c r="AT1387" s="6"/>
      <c r="AU1387" s="6"/>
      <c r="AV1387" s="6"/>
      <c r="AW1387" s="6"/>
      <c r="AX1387" s="6"/>
    </row>
    <row r="1388" spans="1:50" ht="12" customHeight="1">
      <c r="A1388" s="6"/>
      <c r="B1388" s="6"/>
      <c r="C1388" s="6"/>
      <c r="D1388" s="6"/>
      <c r="E1388" s="6"/>
      <c r="F1388" s="6"/>
      <c r="G1388" s="6"/>
      <c r="H1388" s="6"/>
      <c r="I1388" s="6"/>
      <c r="J1388" s="6"/>
      <c r="K1388" s="6"/>
      <c r="L1388" s="6"/>
      <c r="M1388" s="61"/>
      <c r="N1388" s="6" t="str">
        <v/>
      </c>
      <c r="O1388" s="6"/>
      <c r="P1388" s="6"/>
      <c r="Q1388" s="6"/>
      <c r="R1388" s="6"/>
      <c r="S1388" s="6"/>
      <c r="T1388" s="6"/>
      <c r="U1388" s="6"/>
      <c r="V1388" s="6"/>
      <c r="W1388" s="6"/>
      <c r="X1388" s="6"/>
      <c r="Y1388" s="6"/>
      <c r="Z1388" s="6"/>
      <c r="AA1388" s="6"/>
      <c r="AB1388" s="6"/>
      <c r="AC1388" s="6"/>
      <c r="AD1388" s="6"/>
      <c r="AE1388" s="6"/>
      <c r="AF1388" s="6"/>
      <c r="AG1388" s="6"/>
      <c r="AH1388" s="6"/>
      <c r="AI1388" s="6"/>
      <c r="AJ1388" s="6"/>
      <c r="AK1388" s="6"/>
      <c r="AL1388" s="6"/>
      <c r="AM1388" s="6"/>
      <c r="AN1388" s="6"/>
      <c r="AO1388" s="6"/>
      <c r="AP1388" s="6"/>
      <c r="AQ1388" s="6"/>
      <c r="AR1388" s="6"/>
      <c r="AS1388" s="6"/>
      <c r="AT1388" s="6"/>
      <c r="AU1388" s="6"/>
      <c r="AV1388" s="6"/>
      <c r="AW1388" s="6"/>
      <c r="AX1388" s="6"/>
    </row>
    <row r="1389" spans="1:50" ht="12" customHeight="1">
      <c r="A1389" s="6"/>
      <c r="B1389" s="6"/>
      <c r="C1389" s="6"/>
      <c r="D1389" s="6"/>
      <c r="E1389" s="6"/>
      <c r="F1389" s="6"/>
      <c r="G1389" s="6"/>
      <c r="H1389" s="6"/>
      <c r="I1389" s="6"/>
      <c r="J1389" s="6"/>
      <c r="K1389" s="6"/>
      <c r="L1389" s="6"/>
      <c r="M1389" s="61"/>
      <c r="N1389" s="6" t="str">
        <v/>
      </c>
      <c r="O1389" s="6"/>
      <c r="P1389" s="6"/>
      <c r="Q1389" s="6"/>
      <c r="R1389" s="6"/>
      <c r="S1389" s="6"/>
      <c r="T1389" s="6"/>
      <c r="U1389" s="6"/>
      <c r="V1389" s="6"/>
      <c r="W1389" s="6"/>
      <c r="X1389" s="6"/>
      <c r="Y1389" s="6"/>
      <c r="Z1389" s="6"/>
      <c r="AA1389" s="6"/>
      <c r="AB1389" s="6"/>
      <c r="AC1389" s="6"/>
      <c r="AD1389" s="6"/>
      <c r="AE1389" s="6"/>
      <c r="AF1389" s="6"/>
      <c r="AG1389" s="6"/>
      <c r="AH1389" s="6"/>
      <c r="AI1389" s="6"/>
      <c r="AJ1389" s="6"/>
      <c r="AK1389" s="6"/>
      <c r="AL1389" s="6"/>
      <c r="AM1389" s="6"/>
      <c r="AN1389" s="6"/>
      <c r="AO1389" s="6"/>
      <c r="AP1389" s="6"/>
      <c r="AQ1389" s="6"/>
      <c r="AR1389" s="6"/>
      <c r="AS1389" s="6"/>
      <c r="AT1389" s="6"/>
      <c r="AU1389" s="6"/>
      <c r="AV1389" s="6"/>
      <c r="AW1389" s="6"/>
      <c r="AX1389" s="6"/>
    </row>
    <row r="1390" spans="1:50" ht="12" customHeight="1">
      <c r="A1390" s="6"/>
      <c r="B1390" s="6"/>
      <c r="C1390" s="6"/>
      <c r="D1390" s="6"/>
      <c r="E1390" s="6"/>
      <c r="F1390" s="6"/>
      <c r="G1390" s="6"/>
      <c r="H1390" s="6"/>
      <c r="I1390" s="6"/>
      <c r="J1390" s="6"/>
      <c r="K1390" s="6"/>
      <c r="L1390" s="6"/>
      <c r="M1390" s="61"/>
      <c r="N1390" s="6" t="str">
        <v/>
      </c>
      <c r="O1390" s="6"/>
      <c r="P1390" s="6"/>
      <c r="Q1390" s="6"/>
      <c r="R1390" s="6"/>
      <c r="S1390" s="6"/>
      <c r="T1390" s="6"/>
      <c r="U1390" s="6"/>
      <c r="V1390" s="6"/>
      <c r="W1390" s="6"/>
      <c r="X1390" s="6"/>
      <c r="Y1390" s="6"/>
      <c r="Z1390" s="6"/>
      <c r="AA1390" s="6"/>
      <c r="AB1390" s="6"/>
      <c r="AC1390" s="6"/>
      <c r="AD1390" s="6"/>
      <c r="AE1390" s="6"/>
      <c r="AF1390" s="6"/>
      <c r="AG1390" s="6"/>
      <c r="AH1390" s="6"/>
      <c r="AI1390" s="6"/>
      <c r="AJ1390" s="6"/>
      <c r="AK1390" s="6"/>
      <c r="AL1390" s="6"/>
      <c r="AM1390" s="6"/>
      <c r="AN1390" s="6"/>
      <c r="AO1390" s="6"/>
      <c r="AP1390" s="6"/>
      <c r="AQ1390" s="6"/>
      <c r="AR1390" s="6"/>
      <c r="AS1390" s="6"/>
      <c r="AT1390" s="6"/>
      <c r="AU1390" s="6"/>
      <c r="AV1390" s="6"/>
      <c r="AW1390" s="6"/>
      <c r="AX1390" s="6"/>
    </row>
    <row r="1391" spans="1:50" ht="12" customHeight="1">
      <c r="A1391" s="6"/>
      <c r="B1391" s="6"/>
      <c r="C1391" s="6"/>
      <c r="D1391" s="6"/>
      <c r="E1391" s="6"/>
      <c r="F1391" s="6"/>
      <c r="G1391" s="6"/>
      <c r="H1391" s="6"/>
      <c r="I1391" s="6"/>
      <c r="J1391" s="6"/>
      <c r="K1391" s="6"/>
      <c r="L1391" s="6"/>
      <c r="M1391" s="61"/>
      <c r="N1391" s="6" t="str">
        <v/>
      </c>
      <c r="O1391" s="6"/>
      <c r="P1391" s="6"/>
      <c r="Q1391" s="6"/>
      <c r="R1391" s="6"/>
      <c r="S1391" s="6"/>
      <c r="T1391" s="6"/>
      <c r="U1391" s="6"/>
      <c r="V1391" s="6"/>
      <c r="W1391" s="6"/>
      <c r="X1391" s="6"/>
      <c r="Y1391" s="6"/>
      <c r="Z1391" s="6"/>
      <c r="AA1391" s="6"/>
      <c r="AB1391" s="6"/>
      <c r="AC1391" s="6"/>
      <c r="AD1391" s="6"/>
      <c r="AE1391" s="6"/>
      <c r="AF1391" s="6"/>
      <c r="AG1391" s="6"/>
      <c r="AH1391" s="6"/>
      <c r="AI1391" s="6"/>
      <c r="AJ1391" s="6"/>
      <c r="AK1391" s="6"/>
      <c r="AL1391" s="6"/>
      <c r="AM1391" s="6"/>
      <c r="AN1391" s="6"/>
      <c r="AO1391" s="6"/>
      <c r="AP1391" s="6"/>
      <c r="AQ1391" s="6"/>
      <c r="AR1391" s="6"/>
      <c r="AS1391" s="6"/>
      <c r="AT1391" s="6"/>
      <c r="AU1391" s="6"/>
      <c r="AV1391" s="6"/>
      <c r="AW1391" s="6"/>
      <c r="AX1391" s="6"/>
    </row>
    <row r="1392" spans="1:50" ht="12" customHeight="1">
      <c r="A1392" s="6"/>
      <c r="B1392" s="6"/>
      <c r="C1392" s="6"/>
      <c r="D1392" s="6"/>
      <c r="E1392" s="6"/>
      <c r="F1392" s="6"/>
      <c r="G1392" s="6"/>
      <c r="H1392" s="6"/>
      <c r="I1392" s="6"/>
      <c r="J1392" s="6"/>
      <c r="K1392" s="6"/>
      <c r="L1392" s="6"/>
      <c r="M1392" s="61"/>
      <c r="N1392" s="6" t="str">
        <v/>
      </c>
      <c r="O1392" s="6"/>
      <c r="P1392" s="6"/>
      <c r="Q1392" s="6"/>
      <c r="R1392" s="6"/>
      <c r="S1392" s="6"/>
      <c r="T1392" s="6"/>
      <c r="U1392" s="6"/>
      <c r="V1392" s="6"/>
      <c r="W1392" s="6"/>
      <c r="X1392" s="6"/>
      <c r="Y1392" s="6"/>
      <c r="Z1392" s="6"/>
      <c r="AA1392" s="6"/>
      <c r="AB1392" s="6"/>
      <c r="AC1392" s="6"/>
      <c r="AD1392" s="6"/>
      <c r="AE1392" s="6"/>
      <c r="AF1392" s="6"/>
      <c r="AG1392" s="6"/>
      <c r="AH1392" s="6"/>
      <c r="AI1392" s="6"/>
      <c r="AJ1392" s="6"/>
      <c r="AK1392" s="6"/>
      <c r="AL1392" s="6"/>
      <c r="AM1392" s="6"/>
      <c r="AN1392" s="6"/>
      <c r="AO1392" s="6"/>
      <c r="AP1392" s="6"/>
      <c r="AQ1392" s="6"/>
      <c r="AR1392" s="6"/>
      <c r="AS1392" s="6"/>
      <c r="AT1392" s="6"/>
      <c r="AU1392" s="6"/>
      <c r="AV1392" s="6"/>
      <c r="AW1392" s="6"/>
      <c r="AX1392" s="6"/>
    </row>
    <row r="1393" spans="1:50" ht="12" customHeight="1">
      <c r="A1393" s="6"/>
      <c r="B1393" s="6"/>
      <c r="C1393" s="6"/>
      <c r="D1393" s="6"/>
      <c r="E1393" s="6"/>
      <c r="F1393" s="6"/>
      <c r="G1393" s="6"/>
      <c r="H1393" s="6"/>
      <c r="I1393" s="6"/>
      <c r="J1393" s="6"/>
      <c r="K1393" s="6"/>
      <c r="L1393" s="6"/>
      <c r="M1393" s="61"/>
      <c r="N1393" s="6" t="str">
        <v/>
      </c>
      <c r="O1393" s="6"/>
      <c r="P1393" s="6"/>
      <c r="Q1393" s="6"/>
      <c r="R1393" s="6"/>
      <c r="S1393" s="6"/>
      <c r="T1393" s="6"/>
      <c r="U1393" s="6"/>
      <c r="V1393" s="6"/>
      <c r="W1393" s="6"/>
      <c r="X1393" s="6"/>
      <c r="Y1393" s="6"/>
      <c r="Z1393" s="6"/>
      <c r="AA1393" s="6"/>
      <c r="AB1393" s="6"/>
      <c r="AC1393" s="6"/>
      <c r="AD1393" s="6"/>
      <c r="AE1393" s="6"/>
      <c r="AF1393" s="6"/>
      <c r="AG1393" s="6"/>
      <c r="AH1393" s="6"/>
      <c r="AI1393" s="6"/>
      <c r="AJ1393" s="6"/>
      <c r="AK1393" s="6"/>
      <c r="AL1393" s="6"/>
      <c r="AM1393" s="6"/>
      <c r="AN1393" s="6"/>
      <c r="AO1393" s="6"/>
      <c r="AP1393" s="6"/>
      <c r="AQ1393" s="6"/>
      <c r="AR1393" s="6"/>
      <c r="AS1393" s="6"/>
      <c r="AT1393" s="6"/>
      <c r="AU1393" s="6"/>
      <c r="AV1393" s="6"/>
      <c r="AW1393" s="6"/>
      <c r="AX1393" s="6"/>
    </row>
    <row r="1394" spans="1:50" ht="12" customHeight="1">
      <c r="A1394" s="6"/>
      <c r="B1394" s="6"/>
      <c r="C1394" s="6"/>
      <c r="D1394" s="6"/>
      <c r="E1394" s="6"/>
      <c r="F1394" s="6"/>
      <c r="G1394" s="6"/>
      <c r="H1394" s="6"/>
      <c r="I1394" s="6"/>
      <c r="J1394" s="6"/>
      <c r="K1394" s="6"/>
      <c r="L1394" s="6"/>
      <c r="M1394" s="61"/>
      <c r="N1394" s="6" t="str">
        <v/>
      </c>
      <c r="O1394" s="6"/>
      <c r="P1394" s="6"/>
      <c r="Q1394" s="6"/>
      <c r="R1394" s="6"/>
      <c r="S1394" s="6"/>
      <c r="T1394" s="6"/>
      <c r="U1394" s="6"/>
      <c r="V1394" s="6"/>
      <c r="W1394" s="6"/>
      <c r="X1394" s="6"/>
      <c r="Y1394" s="6"/>
      <c r="Z1394" s="6"/>
      <c r="AA1394" s="6"/>
      <c r="AB1394" s="6"/>
      <c r="AC1394" s="6"/>
      <c r="AD1394" s="6"/>
      <c r="AE1394" s="6"/>
      <c r="AF1394" s="6"/>
      <c r="AG1394" s="6"/>
      <c r="AH1394" s="6"/>
      <c r="AI1394" s="6"/>
      <c r="AJ1394" s="6"/>
      <c r="AK1394" s="6"/>
      <c r="AL1394" s="6"/>
      <c r="AM1394" s="6"/>
      <c r="AN1394" s="6"/>
      <c r="AO1394" s="6"/>
      <c r="AP1394" s="6"/>
      <c r="AQ1394" s="6"/>
      <c r="AR1394" s="6"/>
      <c r="AS1394" s="6"/>
      <c r="AT1394" s="6"/>
      <c r="AU1394" s="6"/>
      <c r="AV1394" s="6"/>
      <c r="AW1394" s="6"/>
      <c r="AX1394" s="6"/>
    </row>
    <row r="1395" spans="1:50" ht="12" customHeight="1">
      <c r="A1395" s="6"/>
      <c r="B1395" s="6"/>
      <c r="C1395" s="6"/>
      <c r="D1395" s="6"/>
      <c r="E1395" s="6"/>
      <c r="F1395" s="6"/>
      <c r="G1395" s="6"/>
      <c r="H1395" s="6"/>
      <c r="I1395" s="6"/>
      <c r="J1395" s="6"/>
      <c r="K1395" s="6"/>
      <c r="L1395" s="6"/>
      <c r="M1395" s="61"/>
      <c r="N1395" s="6" t="str">
        <v/>
      </c>
      <c r="O1395" s="6"/>
      <c r="P1395" s="6"/>
      <c r="Q1395" s="6"/>
      <c r="R1395" s="6"/>
      <c r="S1395" s="6"/>
      <c r="T1395" s="6"/>
      <c r="U1395" s="6"/>
      <c r="V1395" s="6"/>
      <c r="W1395" s="6"/>
      <c r="X1395" s="6"/>
      <c r="Y1395" s="6"/>
      <c r="Z1395" s="6"/>
      <c r="AA1395" s="6"/>
      <c r="AB1395" s="6"/>
      <c r="AC1395" s="6"/>
      <c r="AD1395" s="6"/>
      <c r="AE1395" s="6"/>
      <c r="AF1395" s="6"/>
      <c r="AG1395" s="6"/>
      <c r="AH1395" s="6"/>
      <c r="AI1395" s="6"/>
      <c r="AJ1395" s="6"/>
      <c r="AK1395" s="6"/>
      <c r="AL1395" s="6"/>
      <c r="AM1395" s="6"/>
      <c r="AN1395" s="6"/>
      <c r="AO1395" s="6"/>
      <c r="AP1395" s="6"/>
      <c r="AQ1395" s="6"/>
      <c r="AR1395" s="6"/>
      <c r="AS1395" s="6"/>
      <c r="AT1395" s="6"/>
      <c r="AU1395" s="6"/>
      <c r="AV1395" s="6"/>
      <c r="AW1395" s="6"/>
      <c r="AX1395" s="6"/>
    </row>
    <row r="1396" spans="1:50" ht="12" customHeight="1">
      <c r="A1396" s="6"/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  <c r="M1396" s="61"/>
      <c r="N1396" s="6" t="str">
        <v/>
      </c>
      <c r="O1396" s="6"/>
      <c r="P1396" s="6"/>
      <c r="Q1396" s="6"/>
      <c r="R1396" s="6"/>
      <c r="S1396" s="6"/>
      <c r="T1396" s="6"/>
      <c r="U1396" s="6"/>
      <c r="V1396" s="6"/>
      <c r="W1396" s="6"/>
      <c r="X1396" s="6"/>
      <c r="Y1396" s="6"/>
      <c r="Z1396" s="6"/>
      <c r="AA1396" s="6"/>
      <c r="AB1396" s="6"/>
      <c r="AC1396" s="6"/>
      <c r="AD1396" s="6"/>
      <c r="AE1396" s="6"/>
      <c r="AF1396" s="6"/>
      <c r="AG1396" s="6"/>
      <c r="AH1396" s="6"/>
      <c r="AI1396" s="6"/>
      <c r="AJ1396" s="6"/>
      <c r="AK1396" s="6"/>
      <c r="AL1396" s="6"/>
      <c r="AM1396" s="6"/>
      <c r="AN1396" s="6"/>
      <c r="AO1396" s="6"/>
      <c r="AP1396" s="6"/>
      <c r="AQ1396" s="6"/>
      <c r="AR1396" s="6"/>
      <c r="AS1396" s="6"/>
      <c r="AT1396" s="6"/>
      <c r="AU1396" s="6"/>
      <c r="AV1396" s="6"/>
      <c r="AW1396" s="6"/>
      <c r="AX1396" s="6"/>
    </row>
    <row r="1397" spans="1:50" ht="12" customHeight="1">
      <c r="A1397" s="6"/>
      <c r="B1397" s="6"/>
      <c r="C1397" s="6"/>
      <c r="D1397" s="6"/>
      <c r="E1397" s="6"/>
      <c r="F1397" s="6"/>
      <c r="G1397" s="6"/>
      <c r="H1397" s="6"/>
      <c r="I1397" s="6"/>
      <c r="J1397" s="6"/>
      <c r="K1397" s="6"/>
      <c r="L1397" s="6"/>
      <c r="M1397" s="61"/>
      <c r="N1397" s="6" t="str">
        <v/>
      </c>
      <c r="O1397" s="6"/>
      <c r="P1397" s="6"/>
      <c r="Q1397" s="6"/>
      <c r="R1397" s="6"/>
      <c r="S1397" s="6"/>
      <c r="T1397" s="6"/>
      <c r="U1397" s="6"/>
      <c r="V1397" s="6"/>
      <c r="W1397" s="6"/>
      <c r="X1397" s="6"/>
      <c r="Y1397" s="6"/>
      <c r="Z1397" s="6"/>
      <c r="AA1397" s="6"/>
      <c r="AB1397" s="6"/>
      <c r="AC1397" s="6"/>
      <c r="AD1397" s="6"/>
      <c r="AE1397" s="6"/>
      <c r="AF1397" s="6"/>
      <c r="AG1397" s="6"/>
      <c r="AH1397" s="6"/>
      <c r="AI1397" s="6"/>
      <c r="AJ1397" s="6"/>
      <c r="AK1397" s="6"/>
      <c r="AL1397" s="6"/>
      <c r="AM1397" s="6"/>
      <c r="AN1397" s="6"/>
      <c r="AO1397" s="6"/>
      <c r="AP1397" s="6"/>
      <c r="AQ1397" s="6"/>
      <c r="AR1397" s="6"/>
      <c r="AS1397" s="6"/>
      <c r="AT1397" s="6"/>
      <c r="AU1397" s="6"/>
      <c r="AV1397" s="6"/>
      <c r="AW1397" s="6"/>
      <c r="AX1397" s="6"/>
    </row>
    <row r="1398" spans="1:50" ht="12" customHeight="1">
      <c r="A1398" s="6"/>
      <c r="B1398" s="6"/>
      <c r="C1398" s="6"/>
      <c r="D1398" s="6"/>
      <c r="E1398" s="6"/>
      <c r="F1398" s="6"/>
      <c r="G1398" s="6"/>
      <c r="H1398" s="6"/>
      <c r="I1398" s="6"/>
      <c r="J1398" s="6"/>
      <c r="K1398" s="6"/>
      <c r="L1398" s="6"/>
      <c r="M1398" s="61"/>
      <c r="N1398" s="6" t="str">
        <v/>
      </c>
      <c r="O1398" s="6"/>
      <c r="P1398" s="6"/>
      <c r="Q1398" s="6"/>
      <c r="R1398" s="6"/>
      <c r="S1398" s="6"/>
      <c r="T1398" s="6"/>
      <c r="U1398" s="6"/>
      <c r="V1398" s="6"/>
      <c r="W1398" s="6"/>
      <c r="X1398" s="6"/>
      <c r="Y1398" s="6"/>
      <c r="Z1398" s="6"/>
      <c r="AA1398" s="6"/>
      <c r="AB1398" s="6"/>
      <c r="AC1398" s="6"/>
      <c r="AD1398" s="6"/>
      <c r="AE1398" s="6"/>
      <c r="AF1398" s="6"/>
      <c r="AG1398" s="6"/>
      <c r="AH1398" s="6"/>
      <c r="AI1398" s="6"/>
      <c r="AJ1398" s="6"/>
      <c r="AK1398" s="6"/>
      <c r="AL1398" s="6"/>
      <c r="AM1398" s="6"/>
      <c r="AN1398" s="6"/>
      <c r="AO1398" s="6"/>
      <c r="AP1398" s="6"/>
      <c r="AQ1398" s="6"/>
      <c r="AR1398" s="6"/>
      <c r="AS1398" s="6"/>
      <c r="AT1398" s="6"/>
      <c r="AU1398" s="6"/>
      <c r="AV1398" s="6"/>
      <c r="AW1398" s="6"/>
      <c r="AX1398" s="6"/>
    </row>
    <row r="1399" spans="1:50" ht="12" customHeight="1">
      <c r="A1399" s="6"/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  <c r="M1399" s="61"/>
      <c r="N1399" s="6" t="str">
        <v/>
      </c>
      <c r="O1399" s="6"/>
      <c r="P1399" s="6"/>
      <c r="Q1399" s="6"/>
      <c r="R1399" s="6"/>
      <c r="S1399" s="6"/>
      <c r="T1399" s="6"/>
      <c r="U1399" s="6"/>
      <c r="V1399" s="6"/>
      <c r="W1399" s="6"/>
      <c r="X1399" s="6"/>
      <c r="Y1399" s="6"/>
      <c r="Z1399" s="6"/>
      <c r="AA1399" s="6"/>
      <c r="AB1399" s="6"/>
      <c r="AC1399" s="6"/>
      <c r="AD1399" s="6"/>
      <c r="AE1399" s="6"/>
      <c r="AF1399" s="6"/>
      <c r="AG1399" s="6"/>
      <c r="AH1399" s="6"/>
      <c r="AI1399" s="6"/>
      <c r="AJ1399" s="6"/>
      <c r="AK1399" s="6"/>
      <c r="AL1399" s="6"/>
      <c r="AM1399" s="6"/>
      <c r="AN1399" s="6"/>
      <c r="AO1399" s="6"/>
      <c r="AP1399" s="6"/>
      <c r="AQ1399" s="6"/>
      <c r="AR1399" s="6"/>
      <c r="AS1399" s="6"/>
      <c r="AT1399" s="6"/>
      <c r="AU1399" s="6"/>
      <c r="AV1399" s="6"/>
      <c r="AW1399" s="6"/>
      <c r="AX1399" s="6"/>
    </row>
    <row r="1400" spans="1:50" ht="12" customHeight="1">
      <c r="A1400" s="6"/>
      <c r="B1400" s="6"/>
      <c r="C1400" s="6"/>
      <c r="D1400" s="6"/>
      <c r="E1400" s="6"/>
      <c r="F1400" s="6"/>
      <c r="G1400" s="6"/>
      <c r="H1400" s="6"/>
      <c r="I1400" s="6"/>
      <c r="J1400" s="6"/>
      <c r="K1400" s="6"/>
      <c r="L1400" s="6"/>
      <c r="M1400" s="61"/>
      <c r="N1400" s="6" t="str">
        <v/>
      </c>
      <c r="O1400" s="6"/>
      <c r="P1400" s="6"/>
      <c r="Q1400" s="6"/>
      <c r="R1400" s="6"/>
      <c r="S1400" s="6"/>
      <c r="T1400" s="6"/>
      <c r="U1400" s="6"/>
      <c r="V1400" s="6"/>
      <c r="W1400" s="6"/>
      <c r="X1400" s="6"/>
      <c r="Y1400" s="6"/>
      <c r="Z1400" s="6"/>
      <c r="AA1400" s="6"/>
      <c r="AB1400" s="6"/>
      <c r="AC1400" s="6"/>
      <c r="AD1400" s="6"/>
      <c r="AE1400" s="6"/>
      <c r="AF1400" s="6"/>
      <c r="AG1400" s="6"/>
      <c r="AH1400" s="6"/>
      <c r="AI1400" s="6"/>
      <c r="AJ1400" s="6"/>
      <c r="AK1400" s="6"/>
      <c r="AL1400" s="6"/>
      <c r="AM1400" s="6"/>
      <c r="AN1400" s="6"/>
      <c r="AO1400" s="6"/>
      <c r="AP1400" s="6"/>
      <c r="AQ1400" s="6"/>
      <c r="AR1400" s="6"/>
      <c r="AS1400" s="6"/>
      <c r="AT1400" s="6"/>
      <c r="AU1400" s="6"/>
      <c r="AV1400" s="6"/>
      <c r="AW1400" s="6"/>
      <c r="AX1400" s="6"/>
    </row>
    <row r="1401" spans="1:50" ht="12" customHeight="1">
      <c r="A1401" s="6"/>
      <c r="B1401" s="6"/>
      <c r="C1401" s="6"/>
      <c r="D1401" s="6"/>
      <c r="E1401" s="6"/>
      <c r="F1401" s="6"/>
      <c r="G1401" s="6"/>
      <c r="H1401" s="6"/>
      <c r="I1401" s="6"/>
      <c r="J1401" s="6"/>
      <c r="K1401" s="6"/>
      <c r="L1401" s="6"/>
      <c r="M1401" s="61"/>
      <c r="N1401" s="6" t="str">
        <v/>
      </c>
      <c r="O1401" s="6"/>
      <c r="P1401" s="6"/>
      <c r="Q1401" s="6"/>
      <c r="R1401" s="6"/>
      <c r="S1401" s="6"/>
      <c r="T1401" s="6"/>
      <c r="U1401" s="6"/>
      <c r="V1401" s="6"/>
      <c r="W1401" s="6"/>
      <c r="X1401" s="6"/>
      <c r="Y1401" s="6"/>
      <c r="Z1401" s="6"/>
      <c r="AA1401" s="6"/>
      <c r="AB1401" s="6"/>
      <c r="AC1401" s="6"/>
      <c r="AD1401" s="6"/>
      <c r="AE1401" s="6"/>
      <c r="AF1401" s="6"/>
      <c r="AG1401" s="6"/>
      <c r="AH1401" s="6"/>
      <c r="AI1401" s="6"/>
      <c r="AJ1401" s="6"/>
      <c r="AK1401" s="6"/>
      <c r="AL1401" s="6"/>
      <c r="AM1401" s="6"/>
      <c r="AN1401" s="6"/>
      <c r="AO1401" s="6"/>
      <c r="AP1401" s="6"/>
      <c r="AQ1401" s="6"/>
      <c r="AR1401" s="6"/>
      <c r="AS1401" s="6"/>
      <c r="AT1401" s="6"/>
      <c r="AU1401" s="6"/>
      <c r="AV1401" s="6"/>
      <c r="AW1401" s="6"/>
      <c r="AX1401" s="6"/>
    </row>
    <row r="1402" spans="1:50" ht="12" customHeight="1">
      <c r="A1402" s="6"/>
      <c r="B1402" s="6"/>
      <c r="C1402" s="6"/>
      <c r="D1402" s="6"/>
      <c r="E1402" s="6"/>
      <c r="F1402" s="6"/>
      <c r="G1402" s="6"/>
      <c r="H1402" s="6"/>
      <c r="I1402" s="6"/>
      <c r="J1402" s="6"/>
      <c r="K1402" s="6"/>
      <c r="L1402" s="6"/>
      <c r="M1402" s="61"/>
      <c r="N1402" s="6" t="str">
        <v/>
      </c>
      <c r="O1402" s="6"/>
      <c r="P1402" s="6"/>
      <c r="Q1402" s="6"/>
      <c r="R1402" s="6"/>
      <c r="S1402" s="6"/>
      <c r="T1402" s="6"/>
      <c r="U1402" s="6"/>
      <c r="V1402" s="6"/>
      <c r="W1402" s="6"/>
      <c r="X1402" s="6"/>
      <c r="Y1402" s="6"/>
      <c r="Z1402" s="6"/>
      <c r="AA1402" s="6"/>
      <c r="AB1402" s="6"/>
      <c r="AC1402" s="6"/>
      <c r="AD1402" s="6"/>
      <c r="AE1402" s="6"/>
      <c r="AF1402" s="6"/>
      <c r="AG1402" s="6"/>
      <c r="AH1402" s="6"/>
      <c r="AI1402" s="6"/>
      <c r="AJ1402" s="6"/>
      <c r="AK1402" s="6"/>
      <c r="AL1402" s="6"/>
      <c r="AM1402" s="6"/>
      <c r="AN1402" s="6"/>
      <c r="AO1402" s="6"/>
      <c r="AP1402" s="6"/>
      <c r="AQ1402" s="6"/>
      <c r="AR1402" s="6"/>
      <c r="AS1402" s="6"/>
      <c r="AT1402" s="6"/>
      <c r="AU1402" s="6"/>
      <c r="AV1402" s="6"/>
      <c r="AW1402" s="6"/>
      <c r="AX1402" s="6"/>
    </row>
    <row r="1403" spans="1:50" ht="12" customHeight="1">
      <c r="A1403" s="6"/>
      <c r="B1403" s="6"/>
      <c r="C1403" s="6"/>
      <c r="D1403" s="6"/>
      <c r="E1403" s="6"/>
      <c r="F1403" s="6"/>
      <c r="G1403" s="6"/>
      <c r="H1403" s="6"/>
      <c r="I1403" s="6"/>
      <c r="J1403" s="6"/>
      <c r="K1403" s="6"/>
      <c r="L1403" s="6"/>
      <c r="M1403" s="61"/>
      <c r="N1403" s="6" t="str">
        <v/>
      </c>
      <c r="O1403" s="6"/>
      <c r="P1403" s="6"/>
      <c r="Q1403" s="6"/>
      <c r="R1403" s="6"/>
      <c r="S1403" s="6"/>
      <c r="T1403" s="6"/>
      <c r="U1403" s="6"/>
      <c r="V1403" s="6"/>
      <c r="W1403" s="6"/>
      <c r="X1403" s="6"/>
      <c r="Y1403" s="6"/>
      <c r="Z1403" s="6"/>
      <c r="AA1403" s="6"/>
      <c r="AB1403" s="6"/>
      <c r="AC1403" s="6"/>
      <c r="AD1403" s="6"/>
      <c r="AE1403" s="6"/>
      <c r="AF1403" s="6"/>
      <c r="AG1403" s="6"/>
      <c r="AH1403" s="6"/>
      <c r="AI1403" s="6"/>
      <c r="AJ1403" s="6"/>
      <c r="AK1403" s="6"/>
      <c r="AL1403" s="6"/>
      <c r="AM1403" s="6"/>
      <c r="AN1403" s="6"/>
      <c r="AO1403" s="6"/>
      <c r="AP1403" s="6"/>
      <c r="AQ1403" s="6"/>
      <c r="AR1403" s="6"/>
      <c r="AS1403" s="6"/>
      <c r="AT1403" s="6"/>
      <c r="AU1403" s="6"/>
      <c r="AV1403" s="6"/>
      <c r="AW1403" s="6"/>
      <c r="AX1403" s="6"/>
    </row>
    <row r="1404" spans="1:50" ht="12" customHeight="1">
      <c r="A1404" s="6"/>
      <c r="B1404" s="6"/>
      <c r="C1404" s="6"/>
      <c r="D1404" s="6"/>
      <c r="E1404" s="6"/>
      <c r="F1404" s="6"/>
      <c r="G1404" s="6"/>
      <c r="H1404" s="6"/>
      <c r="I1404" s="6"/>
      <c r="J1404" s="6"/>
      <c r="K1404" s="6"/>
      <c r="L1404" s="6"/>
      <c r="M1404" s="61"/>
      <c r="N1404" s="6" t="str">
        <v/>
      </c>
      <c r="O1404" s="6"/>
      <c r="P1404" s="6"/>
      <c r="Q1404" s="6"/>
      <c r="R1404" s="6"/>
      <c r="S1404" s="6"/>
      <c r="T1404" s="6"/>
      <c r="U1404" s="6"/>
      <c r="V1404" s="6"/>
      <c r="W1404" s="6"/>
      <c r="X1404" s="6"/>
      <c r="Y1404" s="6"/>
      <c r="Z1404" s="6"/>
      <c r="AA1404" s="6"/>
      <c r="AB1404" s="6"/>
      <c r="AC1404" s="6"/>
      <c r="AD1404" s="6"/>
      <c r="AE1404" s="6"/>
      <c r="AF1404" s="6"/>
      <c r="AG1404" s="6"/>
      <c r="AH1404" s="6"/>
      <c r="AI1404" s="6"/>
      <c r="AJ1404" s="6"/>
      <c r="AK1404" s="6"/>
      <c r="AL1404" s="6"/>
      <c r="AM1404" s="6"/>
      <c r="AN1404" s="6"/>
      <c r="AO1404" s="6"/>
      <c r="AP1404" s="6"/>
      <c r="AQ1404" s="6"/>
      <c r="AR1404" s="6"/>
      <c r="AS1404" s="6"/>
      <c r="AT1404" s="6"/>
      <c r="AU1404" s="6"/>
      <c r="AV1404" s="6"/>
      <c r="AW1404" s="6"/>
      <c r="AX1404" s="6"/>
    </row>
    <row r="1405" spans="1:50" ht="12" customHeight="1">
      <c r="A1405" s="6"/>
      <c r="B1405" s="6"/>
      <c r="C1405" s="6"/>
      <c r="D1405" s="6"/>
      <c r="E1405" s="6"/>
      <c r="F1405" s="6"/>
      <c r="G1405" s="6"/>
      <c r="H1405" s="6"/>
      <c r="I1405" s="6"/>
      <c r="J1405" s="6"/>
      <c r="K1405" s="6"/>
      <c r="L1405" s="6"/>
      <c r="M1405" s="61"/>
      <c r="N1405" s="6" t="str">
        <v/>
      </c>
      <c r="O1405" s="6"/>
      <c r="P1405" s="6"/>
      <c r="Q1405" s="6"/>
      <c r="R1405" s="6"/>
      <c r="S1405" s="6"/>
      <c r="T1405" s="6"/>
      <c r="U1405" s="6"/>
      <c r="V1405" s="6"/>
      <c r="W1405" s="6"/>
      <c r="X1405" s="6"/>
      <c r="Y1405" s="6"/>
      <c r="Z1405" s="6"/>
      <c r="AA1405" s="6"/>
      <c r="AB1405" s="6"/>
      <c r="AC1405" s="6"/>
      <c r="AD1405" s="6"/>
      <c r="AE1405" s="6"/>
      <c r="AF1405" s="6"/>
      <c r="AG1405" s="6"/>
      <c r="AH1405" s="6"/>
      <c r="AI1405" s="6"/>
      <c r="AJ1405" s="6"/>
      <c r="AK1405" s="6"/>
      <c r="AL1405" s="6"/>
      <c r="AM1405" s="6"/>
      <c r="AN1405" s="6"/>
      <c r="AO1405" s="6"/>
      <c r="AP1405" s="6"/>
      <c r="AQ1405" s="6"/>
      <c r="AR1405" s="6"/>
      <c r="AS1405" s="6"/>
      <c r="AT1405" s="6"/>
      <c r="AU1405" s="6"/>
      <c r="AV1405" s="6"/>
      <c r="AW1405" s="6"/>
      <c r="AX1405" s="6"/>
    </row>
    <row r="1406" spans="1:50" ht="12" customHeight="1">
      <c r="A1406" s="6"/>
      <c r="B1406" s="6"/>
      <c r="C1406" s="6"/>
      <c r="D1406" s="6"/>
      <c r="E1406" s="6"/>
      <c r="F1406" s="6"/>
      <c r="G1406" s="6"/>
      <c r="H1406" s="6"/>
      <c r="I1406" s="6"/>
      <c r="J1406" s="6"/>
      <c r="K1406" s="6"/>
      <c r="L1406" s="6"/>
      <c r="M1406" s="61"/>
      <c r="N1406" s="6" t="str">
        <v/>
      </c>
      <c r="O1406" s="6"/>
      <c r="P1406" s="6"/>
      <c r="Q1406" s="6"/>
      <c r="R1406" s="6"/>
      <c r="S1406" s="6"/>
      <c r="T1406" s="6"/>
      <c r="U1406" s="6"/>
      <c r="V1406" s="6"/>
      <c r="W1406" s="6"/>
      <c r="X1406" s="6"/>
      <c r="Y1406" s="6"/>
      <c r="Z1406" s="6"/>
      <c r="AA1406" s="6"/>
      <c r="AB1406" s="6"/>
      <c r="AC1406" s="6"/>
      <c r="AD1406" s="6"/>
      <c r="AE1406" s="6"/>
      <c r="AF1406" s="6"/>
      <c r="AG1406" s="6"/>
      <c r="AH1406" s="6"/>
      <c r="AI1406" s="6"/>
      <c r="AJ1406" s="6"/>
      <c r="AK1406" s="6"/>
      <c r="AL1406" s="6"/>
      <c r="AM1406" s="6"/>
      <c r="AN1406" s="6"/>
      <c r="AO1406" s="6"/>
      <c r="AP1406" s="6"/>
      <c r="AQ1406" s="6"/>
      <c r="AR1406" s="6"/>
      <c r="AS1406" s="6"/>
      <c r="AT1406" s="6"/>
      <c r="AU1406" s="6"/>
      <c r="AV1406" s="6"/>
      <c r="AW1406" s="6"/>
      <c r="AX1406" s="6"/>
    </row>
    <row r="1407" spans="1:50" ht="12" customHeight="1">
      <c r="A1407" s="6"/>
      <c r="B1407" s="6"/>
      <c r="C1407" s="6"/>
      <c r="D1407" s="6"/>
      <c r="E1407" s="6"/>
      <c r="F1407" s="6"/>
      <c r="G1407" s="6"/>
      <c r="H1407" s="6"/>
      <c r="I1407" s="6"/>
      <c r="J1407" s="6"/>
      <c r="K1407" s="6"/>
      <c r="L1407" s="6"/>
      <c r="M1407" s="61"/>
      <c r="N1407" s="6" t="str">
        <v/>
      </c>
      <c r="O1407" s="6"/>
      <c r="P1407" s="6"/>
      <c r="Q1407" s="6"/>
      <c r="R1407" s="6"/>
      <c r="S1407" s="6"/>
      <c r="T1407" s="6"/>
      <c r="U1407" s="6"/>
      <c r="V1407" s="6"/>
      <c r="W1407" s="6"/>
      <c r="X1407" s="6"/>
      <c r="Y1407" s="6"/>
      <c r="Z1407" s="6"/>
      <c r="AA1407" s="6"/>
      <c r="AB1407" s="6"/>
      <c r="AC1407" s="6"/>
      <c r="AD1407" s="6"/>
      <c r="AE1407" s="6"/>
      <c r="AF1407" s="6"/>
      <c r="AG1407" s="6"/>
      <c r="AH1407" s="6"/>
      <c r="AI1407" s="6"/>
      <c r="AJ1407" s="6"/>
      <c r="AK1407" s="6"/>
      <c r="AL1407" s="6"/>
      <c r="AM1407" s="6"/>
      <c r="AN1407" s="6"/>
      <c r="AO1407" s="6"/>
      <c r="AP1407" s="6"/>
      <c r="AQ1407" s="6"/>
      <c r="AR1407" s="6"/>
      <c r="AS1407" s="6"/>
      <c r="AT1407" s="6"/>
      <c r="AU1407" s="6"/>
      <c r="AV1407" s="6"/>
      <c r="AW1407" s="6"/>
      <c r="AX1407" s="6"/>
    </row>
    <row r="1408" spans="1:50" ht="12" customHeight="1">
      <c r="A1408" s="6"/>
      <c r="B1408" s="6"/>
      <c r="C1408" s="6"/>
      <c r="D1408" s="6"/>
      <c r="E1408" s="6"/>
      <c r="F1408" s="6"/>
      <c r="G1408" s="6"/>
      <c r="H1408" s="6"/>
      <c r="I1408" s="6"/>
      <c r="J1408" s="6"/>
      <c r="K1408" s="6"/>
      <c r="L1408" s="6"/>
      <c r="M1408" s="61"/>
      <c r="N1408" s="6" t="str">
        <v/>
      </c>
      <c r="O1408" s="6"/>
      <c r="P1408" s="6"/>
      <c r="Q1408" s="6"/>
      <c r="R1408" s="6"/>
      <c r="S1408" s="6"/>
      <c r="T1408" s="6"/>
      <c r="U1408" s="6"/>
      <c r="V1408" s="6"/>
      <c r="W1408" s="6"/>
      <c r="X1408" s="6"/>
      <c r="Y1408" s="6"/>
      <c r="Z1408" s="6"/>
      <c r="AA1408" s="6"/>
      <c r="AB1408" s="6"/>
      <c r="AC1408" s="6"/>
      <c r="AD1408" s="6"/>
      <c r="AE1408" s="6"/>
      <c r="AF1408" s="6"/>
      <c r="AG1408" s="6"/>
      <c r="AH1408" s="6"/>
      <c r="AI1408" s="6"/>
      <c r="AJ1408" s="6"/>
      <c r="AK1408" s="6"/>
      <c r="AL1408" s="6"/>
      <c r="AM1408" s="6"/>
      <c r="AN1408" s="6"/>
      <c r="AO1408" s="6"/>
      <c r="AP1408" s="6"/>
      <c r="AQ1408" s="6"/>
      <c r="AR1408" s="6"/>
      <c r="AS1408" s="6"/>
      <c r="AT1408" s="6"/>
      <c r="AU1408" s="6"/>
      <c r="AV1408" s="6"/>
      <c r="AW1408" s="6"/>
      <c r="AX1408" s="6"/>
    </row>
    <row r="1409" spans="1:50" ht="12" customHeight="1">
      <c r="A1409" s="6"/>
      <c r="B1409" s="6"/>
      <c r="C1409" s="6"/>
      <c r="D1409" s="6"/>
      <c r="E1409" s="6"/>
      <c r="F1409" s="6"/>
      <c r="G1409" s="6"/>
      <c r="H1409" s="6"/>
      <c r="I1409" s="6"/>
      <c r="J1409" s="6"/>
      <c r="K1409" s="6"/>
      <c r="L1409" s="6"/>
      <c r="M1409" s="61"/>
      <c r="N1409" s="6" t="str">
        <v/>
      </c>
      <c r="O1409" s="6"/>
      <c r="P1409" s="6"/>
      <c r="Q1409" s="6"/>
      <c r="R1409" s="6"/>
      <c r="S1409" s="6"/>
      <c r="T1409" s="6"/>
      <c r="U1409" s="6"/>
      <c r="V1409" s="6"/>
      <c r="W1409" s="6"/>
      <c r="X1409" s="6"/>
      <c r="Y1409" s="6"/>
      <c r="Z1409" s="6"/>
      <c r="AA1409" s="6"/>
      <c r="AB1409" s="6"/>
      <c r="AC1409" s="6"/>
      <c r="AD1409" s="6"/>
      <c r="AE1409" s="6"/>
      <c r="AF1409" s="6"/>
      <c r="AG1409" s="6"/>
      <c r="AH1409" s="6"/>
      <c r="AI1409" s="6"/>
      <c r="AJ1409" s="6"/>
      <c r="AK1409" s="6"/>
      <c r="AL1409" s="6"/>
      <c r="AM1409" s="6"/>
      <c r="AN1409" s="6"/>
      <c r="AO1409" s="6"/>
      <c r="AP1409" s="6"/>
      <c r="AQ1409" s="6"/>
      <c r="AR1409" s="6"/>
      <c r="AS1409" s="6"/>
      <c r="AT1409" s="6"/>
      <c r="AU1409" s="6"/>
      <c r="AV1409" s="6"/>
      <c r="AW1409" s="6"/>
      <c r="AX1409" s="6"/>
    </row>
    <row r="1410" spans="1:50" ht="12" customHeight="1">
      <c r="A1410" s="6"/>
      <c r="B1410" s="6"/>
      <c r="C1410" s="6"/>
      <c r="D1410" s="6"/>
      <c r="E1410" s="6"/>
      <c r="F1410" s="6"/>
      <c r="G1410" s="6"/>
      <c r="H1410" s="6"/>
      <c r="I1410" s="6"/>
      <c r="J1410" s="6"/>
      <c r="K1410" s="6"/>
      <c r="L1410" s="6"/>
      <c r="M1410" s="61"/>
      <c r="N1410" s="6" t="str">
        <v/>
      </c>
      <c r="O1410" s="6"/>
      <c r="P1410" s="6"/>
      <c r="Q1410" s="6"/>
      <c r="R1410" s="6"/>
      <c r="S1410" s="6"/>
      <c r="T1410" s="6"/>
      <c r="U1410" s="6"/>
      <c r="V1410" s="6"/>
      <c r="W1410" s="6"/>
      <c r="X1410" s="6"/>
      <c r="Y1410" s="6"/>
      <c r="Z1410" s="6"/>
      <c r="AA1410" s="6"/>
      <c r="AB1410" s="6"/>
      <c r="AC1410" s="6"/>
      <c r="AD1410" s="6"/>
      <c r="AE1410" s="6"/>
      <c r="AF1410" s="6"/>
      <c r="AG1410" s="6"/>
      <c r="AH1410" s="6"/>
      <c r="AI1410" s="6"/>
      <c r="AJ1410" s="6"/>
      <c r="AK1410" s="6"/>
      <c r="AL1410" s="6"/>
      <c r="AM1410" s="6"/>
      <c r="AN1410" s="6"/>
      <c r="AO1410" s="6"/>
      <c r="AP1410" s="6"/>
      <c r="AQ1410" s="6"/>
      <c r="AR1410" s="6"/>
      <c r="AS1410" s="6"/>
      <c r="AT1410" s="6"/>
      <c r="AU1410" s="6"/>
      <c r="AV1410" s="6"/>
      <c r="AW1410" s="6"/>
      <c r="AX1410" s="6"/>
    </row>
    <row r="1411" spans="1:50" ht="12" customHeight="1">
      <c r="A1411" s="6"/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  <c r="M1411" s="61"/>
      <c r="N1411" s="6" t="str">
        <v/>
      </c>
      <c r="O1411" s="6"/>
      <c r="P1411" s="6"/>
      <c r="Q1411" s="6"/>
      <c r="R1411" s="6"/>
      <c r="S1411" s="6"/>
      <c r="T1411" s="6"/>
      <c r="U1411" s="6"/>
      <c r="V1411" s="6"/>
      <c r="W1411" s="6"/>
      <c r="X1411" s="6"/>
      <c r="Y1411" s="6"/>
      <c r="Z1411" s="6"/>
      <c r="AA1411" s="6"/>
      <c r="AB1411" s="6"/>
      <c r="AC1411" s="6"/>
      <c r="AD1411" s="6"/>
      <c r="AE1411" s="6"/>
      <c r="AF1411" s="6"/>
      <c r="AG1411" s="6"/>
      <c r="AH1411" s="6"/>
      <c r="AI1411" s="6"/>
      <c r="AJ1411" s="6"/>
      <c r="AK1411" s="6"/>
      <c r="AL1411" s="6"/>
      <c r="AM1411" s="6"/>
      <c r="AN1411" s="6"/>
      <c r="AO1411" s="6"/>
      <c r="AP1411" s="6"/>
      <c r="AQ1411" s="6"/>
      <c r="AR1411" s="6"/>
      <c r="AS1411" s="6"/>
      <c r="AT1411" s="6"/>
      <c r="AU1411" s="6"/>
      <c r="AV1411" s="6"/>
      <c r="AW1411" s="6"/>
      <c r="AX1411" s="6"/>
    </row>
    <row r="1412" spans="1:50" ht="12" customHeight="1">
      <c r="A1412" s="6"/>
      <c r="B1412" s="6"/>
      <c r="C1412" s="6"/>
      <c r="D1412" s="6"/>
      <c r="E1412" s="6"/>
      <c r="F1412" s="6"/>
      <c r="G1412" s="6"/>
      <c r="H1412" s="6"/>
      <c r="I1412" s="6"/>
      <c r="J1412" s="6"/>
      <c r="K1412" s="6"/>
      <c r="L1412" s="6"/>
      <c r="M1412" s="61"/>
      <c r="N1412" s="6" t="str">
        <v/>
      </c>
      <c r="O1412" s="6"/>
      <c r="P1412" s="6"/>
      <c r="Q1412" s="6"/>
      <c r="R1412" s="6"/>
      <c r="S1412" s="6"/>
      <c r="T1412" s="6"/>
      <c r="U1412" s="6"/>
      <c r="V1412" s="6"/>
      <c r="W1412" s="6"/>
      <c r="X1412" s="6"/>
      <c r="Y1412" s="6"/>
      <c r="Z1412" s="6"/>
      <c r="AA1412" s="6"/>
      <c r="AB1412" s="6"/>
      <c r="AC1412" s="6"/>
      <c r="AD1412" s="6"/>
      <c r="AE1412" s="6"/>
      <c r="AF1412" s="6"/>
      <c r="AG1412" s="6"/>
      <c r="AH1412" s="6"/>
      <c r="AI1412" s="6"/>
      <c r="AJ1412" s="6"/>
      <c r="AK1412" s="6"/>
      <c r="AL1412" s="6"/>
      <c r="AM1412" s="6"/>
      <c r="AN1412" s="6"/>
      <c r="AO1412" s="6"/>
      <c r="AP1412" s="6"/>
      <c r="AQ1412" s="6"/>
      <c r="AR1412" s="6"/>
      <c r="AS1412" s="6"/>
      <c r="AT1412" s="6"/>
      <c r="AU1412" s="6"/>
      <c r="AV1412" s="6"/>
      <c r="AW1412" s="6"/>
      <c r="AX1412" s="6"/>
    </row>
    <row r="1413" spans="1:50" ht="12" customHeight="1">
      <c r="A1413" s="6"/>
      <c r="B1413" s="6"/>
      <c r="C1413" s="6"/>
      <c r="D1413" s="6"/>
      <c r="E1413" s="6"/>
      <c r="F1413" s="6"/>
      <c r="G1413" s="6"/>
      <c r="H1413" s="6"/>
      <c r="I1413" s="6"/>
      <c r="J1413" s="6"/>
      <c r="K1413" s="6"/>
      <c r="L1413" s="6"/>
      <c r="M1413" s="61"/>
      <c r="N1413" s="6" t="str">
        <v/>
      </c>
      <c r="O1413" s="6"/>
      <c r="P1413" s="6"/>
      <c r="Q1413" s="6"/>
      <c r="R1413" s="6"/>
      <c r="S1413" s="6"/>
      <c r="T1413" s="6"/>
      <c r="U1413" s="6"/>
      <c r="V1413" s="6"/>
      <c r="W1413" s="6"/>
      <c r="X1413" s="6"/>
      <c r="Y1413" s="6"/>
      <c r="Z1413" s="6"/>
      <c r="AA1413" s="6"/>
      <c r="AB1413" s="6"/>
      <c r="AC1413" s="6"/>
      <c r="AD1413" s="6"/>
      <c r="AE1413" s="6"/>
      <c r="AF1413" s="6"/>
      <c r="AG1413" s="6"/>
      <c r="AH1413" s="6"/>
      <c r="AI1413" s="6"/>
      <c r="AJ1413" s="6"/>
      <c r="AK1413" s="6"/>
      <c r="AL1413" s="6"/>
      <c r="AM1413" s="6"/>
      <c r="AN1413" s="6"/>
      <c r="AO1413" s="6"/>
      <c r="AP1413" s="6"/>
      <c r="AQ1413" s="6"/>
      <c r="AR1413" s="6"/>
      <c r="AS1413" s="6"/>
      <c r="AT1413" s="6"/>
      <c r="AU1413" s="6"/>
      <c r="AV1413" s="6"/>
      <c r="AW1413" s="6"/>
      <c r="AX1413" s="6"/>
    </row>
    <row r="1414" spans="1:50" ht="12" customHeight="1">
      <c r="A1414" s="6"/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  <c r="M1414" s="61"/>
      <c r="N1414" s="6" t="str">
        <v/>
      </c>
      <c r="O1414" s="6"/>
      <c r="P1414" s="6"/>
      <c r="Q1414" s="6"/>
      <c r="R1414" s="6"/>
      <c r="S1414" s="6"/>
      <c r="T1414" s="6"/>
      <c r="U1414" s="6"/>
      <c r="V1414" s="6"/>
      <c r="W1414" s="6"/>
      <c r="X1414" s="6"/>
      <c r="Y1414" s="6"/>
      <c r="Z1414" s="6"/>
      <c r="AA1414" s="6"/>
      <c r="AB1414" s="6"/>
      <c r="AC1414" s="6"/>
      <c r="AD1414" s="6"/>
      <c r="AE1414" s="6"/>
      <c r="AF1414" s="6"/>
      <c r="AG1414" s="6"/>
      <c r="AH1414" s="6"/>
      <c r="AI1414" s="6"/>
      <c r="AJ1414" s="6"/>
      <c r="AK1414" s="6"/>
      <c r="AL1414" s="6"/>
      <c r="AM1414" s="6"/>
      <c r="AN1414" s="6"/>
      <c r="AO1414" s="6"/>
      <c r="AP1414" s="6"/>
      <c r="AQ1414" s="6"/>
      <c r="AR1414" s="6"/>
      <c r="AS1414" s="6"/>
      <c r="AT1414" s="6"/>
      <c r="AU1414" s="6"/>
      <c r="AV1414" s="6"/>
      <c r="AW1414" s="6"/>
      <c r="AX1414" s="6"/>
    </row>
    <row r="1415" spans="1:50" ht="12" customHeight="1">
      <c r="A1415" s="6"/>
      <c r="B1415" s="6"/>
      <c r="C1415" s="6"/>
      <c r="D1415" s="6"/>
      <c r="E1415" s="6"/>
      <c r="F1415" s="6"/>
      <c r="G1415" s="6"/>
      <c r="H1415" s="6"/>
      <c r="I1415" s="6"/>
      <c r="J1415" s="6"/>
      <c r="K1415" s="6"/>
      <c r="L1415" s="6"/>
      <c r="M1415" s="61"/>
      <c r="N1415" s="6" t="str">
        <v/>
      </c>
      <c r="O1415" s="6"/>
      <c r="P1415" s="6"/>
      <c r="Q1415" s="6"/>
      <c r="R1415" s="6"/>
      <c r="S1415" s="6"/>
      <c r="T1415" s="6"/>
      <c r="U1415" s="6"/>
      <c r="V1415" s="6"/>
      <c r="W1415" s="6"/>
      <c r="X1415" s="6"/>
      <c r="Y1415" s="6"/>
      <c r="Z1415" s="6"/>
      <c r="AA1415" s="6"/>
      <c r="AB1415" s="6"/>
      <c r="AC1415" s="6"/>
      <c r="AD1415" s="6"/>
      <c r="AE1415" s="6"/>
      <c r="AF1415" s="6"/>
      <c r="AG1415" s="6"/>
      <c r="AH1415" s="6"/>
      <c r="AI1415" s="6"/>
      <c r="AJ1415" s="6"/>
      <c r="AK1415" s="6"/>
      <c r="AL1415" s="6"/>
      <c r="AM1415" s="6"/>
      <c r="AN1415" s="6"/>
      <c r="AO1415" s="6"/>
      <c r="AP1415" s="6"/>
      <c r="AQ1415" s="6"/>
      <c r="AR1415" s="6"/>
      <c r="AS1415" s="6"/>
      <c r="AT1415" s="6"/>
      <c r="AU1415" s="6"/>
      <c r="AV1415" s="6"/>
      <c r="AW1415" s="6"/>
      <c r="AX1415" s="6"/>
    </row>
    <row r="1416" spans="1:50" ht="12" customHeight="1">
      <c r="A1416" s="6"/>
      <c r="B1416" s="6"/>
      <c r="C1416" s="6"/>
      <c r="D1416" s="6"/>
      <c r="E1416" s="6"/>
      <c r="F1416" s="6"/>
      <c r="G1416" s="6"/>
      <c r="H1416" s="6"/>
      <c r="I1416" s="6"/>
      <c r="J1416" s="6"/>
      <c r="K1416" s="6"/>
      <c r="L1416" s="6"/>
      <c r="M1416" s="61"/>
      <c r="N1416" s="6" t="str">
        <v/>
      </c>
      <c r="O1416" s="6"/>
      <c r="P1416" s="6"/>
      <c r="Q1416" s="6"/>
      <c r="R1416" s="6"/>
      <c r="S1416" s="6"/>
      <c r="T1416" s="6"/>
      <c r="U1416" s="6"/>
      <c r="V1416" s="6"/>
      <c r="W1416" s="6"/>
      <c r="X1416" s="6"/>
      <c r="Y1416" s="6"/>
      <c r="Z1416" s="6"/>
      <c r="AA1416" s="6"/>
      <c r="AB1416" s="6"/>
      <c r="AC1416" s="6"/>
      <c r="AD1416" s="6"/>
      <c r="AE1416" s="6"/>
      <c r="AF1416" s="6"/>
      <c r="AG1416" s="6"/>
      <c r="AH1416" s="6"/>
      <c r="AI1416" s="6"/>
      <c r="AJ1416" s="6"/>
      <c r="AK1416" s="6"/>
      <c r="AL1416" s="6"/>
      <c r="AM1416" s="6"/>
      <c r="AN1416" s="6"/>
      <c r="AO1416" s="6"/>
      <c r="AP1416" s="6"/>
      <c r="AQ1416" s="6"/>
      <c r="AR1416" s="6"/>
      <c r="AS1416" s="6"/>
      <c r="AT1416" s="6"/>
      <c r="AU1416" s="6"/>
      <c r="AV1416" s="6"/>
      <c r="AW1416" s="6"/>
      <c r="AX1416" s="6"/>
    </row>
    <row r="1417" spans="1:50" ht="12" customHeight="1">
      <c r="A1417" s="6"/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  <c r="M1417" s="61"/>
      <c r="N1417" s="6" t="str">
        <v/>
      </c>
      <c r="O1417" s="6"/>
      <c r="P1417" s="6"/>
      <c r="Q1417" s="6"/>
      <c r="R1417" s="6"/>
      <c r="S1417" s="6"/>
      <c r="T1417" s="6"/>
      <c r="U1417" s="6"/>
      <c r="V1417" s="6"/>
      <c r="W1417" s="6"/>
      <c r="X1417" s="6"/>
      <c r="Y1417" s="6"/>
      <c r="Z1417" s="6"/>
      <c r="AA1417" s="6"/>
      <c r="AB1417" s="6"/>
      <c r="AC1417" s="6"/>
      <c r="AD1417" s="6"/>
      <c r="AE1417" s="6"/>
      <c r="AF1417" s="6"/>
      <c r="AG1417" s="6"/>
      <c r="AH1417" s="6"/>
      <c r="AI1417" s="6"/>
      <c r="AJ1417" s="6"/>
      <c r="AK1417" s="6"/>
      <c r="AL1417" s="6"/>
      <c r="AM1417" s="6"/>
      <c r="AN1417" s="6"/>
      <c r="AO1417" s="6"/>
      <c r="AP1417" s="6"/>
      <c r="AQ1417" s="6"/>
      <c r="AR1417" s="6"/>
      <c r="AS1417" s="6"/>
      <c r="AT1417" s="6"/>
      <c r="AU1417" s="6"/>
      <c r="AV1417" s="6"/>
      <c r="AW1417" s="6"/>
      <c r="AX1417" s="6"/>
    </row>
    <row r="1418" spans="1:50" ht="12" customHeight="1">
      <c r="A1418" s="6"/>
      <c r="B1418" s="6"/>
      <c r="C1418" s="6"/>
      <c r="D1418" s="6"/>
      <c r="E1418" s="6"/>
      <c r="F1418" s="6"/>
      <c r="G1418" s="6"/>
      <c r="H1418" s="6"/>
      <c r="I1418" s="6"/>
      <c r="J1418" s="6"/>
      <c r="K1418" s="6"/>
      <c r="L1418" s="6"/>
      <c r="M1418" s="61"/>
      <c r="N1418" s="6" t="str">
        <v/>
      </c>
      <c r="O1418" s="6"/>
      <c r="P1418" s="6"/>
      <c r="Q1418" s="6"/>
      <c r="R1418" s="6"/>
      <c r="S1418" s="6"/>
      <c r="T1418" s="6"/>
      <c r="U1418" s="6"/>
      <c r="V1418" s="6"/>
      <c r="W1418" s="6"/>
      <c r="X1418" s="6"/>
      <c r="Y1418" s="6"/>
      <c r="Z1418" s="6"/>
      <c r="AA1418" s="6"/>
      <c r="AB1418" s="6"/>
      <c r="AC1418" s="6"/>
      <c r="AD1418" s="6"/>
      <c r="AE1418" s="6"/>
      <c r="AF1418" s="6"/>
      <c r="AG1418" s="6"/>
      <c r="AH1418" s="6"/>
      <c r="AI1418" s="6"/>
      <c r="AJ1418" s="6"/>
      <c r="AK1418" s="6"/>
      <c r="AL1418" s="6"/>
      <c r="AM1418" s="6"/>
      <c r="AN1418" s="6"/>
      <c r="AO1418" s="6"/>
      <c r="AP1418" s="6"/>
      <c r="AQ1418" s="6"/>
      <c r="AR1418" s="6"/>
      <c r="AS1418" s="6"/>
      <c r="AT1418" s="6"/>
      <c r="AU1418" s="6"/>
      <c r="AV1418" s="6"/>
      <c r="AW1418" s="6"/>
      <c r="AX1418" s="6"/>
    </row>
    <row r="1419" spans="1:50" ht="12" customHeight="1">
      <c r="A1419" s="6"/>
      <c r="B1419" s="6"/>
      <c r="C1419" s="6"/>
      <c r="D1419" s="6"/>
      <c r="E1419" s="6"/>
      <c r="F1419" s="6"/>
      <c r="G1419" s="6"/>
      <c r="H1419" s="6"/>
      <c r="I1419" s="6"/>
      <c r="J1419" s="6"/>
      <c r="K1419" s="6"/>
      <c r="L1419" s="6"/>
      <c r="M1419" s="61"/>
      <c r="N1419" s="6" t="str">
        <v/>
      </c>
      <c r="O1419" s="6"/>
      <c r="P1419" s="6"/>
      <c r="Q1419" s="6"/>
      <c r="R1419" s="6"/>
      <c r="S1419" s="6"/>
      <c r="T1419" s="6"/>
      <c r="U1419" s="6"/>
      <c r="V1419" s="6"/>
      <c r="W1419" s="6"/>
      <c r="X1419" s="6"/>
      <c r="Y1419" s="6"/>
      <c r="Z1419" s="6"/>
      <c r="AA1419" s="6"/>
      <c r="AB1419" s="6"/>
      <c r="AC1419" s="6"/>
      <c r="AD1419" s="6"/>
      <c r="AE1419" s="6"/>
      <c r="AF1419" s="6"/>
      <c r="AG1419" s="6"/>
      <c r="AH1419" s="6"/>
      <c r="AI1419" s="6"/>
      <c r="AJ1419" s="6"/>
      <c r="AK1419" s="6"/>
      <c r="AL1419" s="6"/>
      <c r="AM1419" s="6"/>
      <c r="AN1419" s="6"/>
      <c r="AO1419" s="6"/>
      <c r="AP1419" s="6"/>
      <c r="AQ1419" s="6"/>
      <c r="AR1419" s="6"/>
      <c r="AS1419" s="6"/>
      <c r="AT1419" s="6"/>
      <c r="AU1419" s="6"/>
      <c r="AV1419" s="6"/>
      <c r="AW1419" s="6"/>
      <c r="AX1419" s="6"/>
    </row>
    <row r="1420" spans="1:50" ht="12" customHeight="1">
      <c r="A1420" s="6"/>
      <c r="B1420" s="6"/>
      <c r="C1420" s="6"/>
      <c r="D1420" s="6"/>
      <c r="E1420" s="6"/>
      <c r="F1420" s="6"/>
      <c r="G1420" s="6"/>
      <c r="H1420" s="6"/>
      <c r="I1420" s="6"/>
      <c r="J1420" s="6"/>
      <c r="K1420" s="6"/>
      <c r="L1420" s="6"/>
      <c r="M1420" s="61"/>
      <c r="N1420" s="6" t="str">
        <v/>
      </c>
      <c r="O1420" s="6"/>
      <c r="P1420" s="6"/>
      <c r="Q1420" s="6"/>
      <c r="R1420" s="6"/>
      <c r="S1420" s="6"/>
      <c r="T1420" s="6"/>
      <c r="U1420" s="6"/>
      <c r="V1420" s="6"/>
      <c r="W1420" s="6"/>
      <c r="X1420" s="6"/>
      <c r="Y1420" s="6"/>
      <c r="Z1420" s="6"/>
      <c r="AA1420" s="6"/>
      <c r="AB1420" s="6"/>
      <c r="AC1420" s="6"/>
      <c r="AD1420" s="6"/>
      <c r="AE1420" s="6"/>
      <c r="AF1420" s="6"/>
      <c r="AG1420" s="6"/>
      <c r="AH1420" s="6"/>
      <c r="AI1420" s="6"/>
      <c r="AJ1420" s="6"/>
      <c r="AK1420" s="6"/>
      <c r="AL1420" s="6"/>
      <c r="AM1420" s="6"/>
      <c r="AN1420" s="6"/>
      <c r="AO1420" s="6"/>
      <c r="AP1420" s="6"/>
      <c r="AQ1420" s="6"/>
      <c r="AR1420" s="6"/>
      <c r="AS1420" s="6"/>
      <c r="AT1420" s="6"/>
      <c r="AU1420" s="6"/>
      <c r="AV1420" s="6"/>
      <c r="AW1420" s="6"/>
      <c r="AX1420" s="6"/>
    </row>
    <row r="1421" spans="1:50" ht="12" customHeight="1">
      <c r="A1421" s="6"/>
      <c r="B1421" s="6"/>
      <c r="C1421" s="6"/>
      <c r="D1421" s="6"/>
      <c r="E1421" s="6"/>
      <c r="F1421" s="6"/>
      <c r="G1421" s="6"/>
      <c r="H1421" s="6"/>
      <c r="I1421" s="6"/>
      <c r="J1421" s="6"/>
      <c r="K1421" s="6"/>
      <c r="L1421" s="6"/>
      <c r="M1421" s="61"/>
      <c r="N1421" s="6" t="str">
        <v/>
      </c>
      <c r="O1421" s="6"/>
      <c r="P1421" s="6"/>
      <c r="Q1421" s="6"/>
      <c r="R1421" s="6"/>
      <c r="S1421" s="6"/>
      <c r="T1421" s="6"/>
      <c r="U1421" s="6"/>
      <c r="V1421" s="6"/>
      <c r="W1421" s="6"/>
      <c r="X1421" s="6"/>
      <c r="Y1421" s="6"/>
      <c r="Z1421" s="6"/>
      <c r="AA1421" s="6"/>
      <c r="AB1421" s="6"/>
      <c r="AC1421" s="6"/>
      <c r="AD1421" s="6"/>
      <c r="AE1421" s="6"/>
      <c r="AF1421" s="6"/>
      <c r="AG1421" s="6"/>
      <c r="AH1421" s="6"/>
      <c r="AI1421" s="6"/>
      <c r="AJ1421" s="6"/>
      <c r="AK1421" s="6"/>
      <c r="AL1421" s="6"/>
      <c r="AM1421" s="6"/>
      <c r="AN1421" s="6"/>
      <c r="AO1421" s="6"/>
      <c r="AP1421" s="6"/>
      <c r="AQ1421" s="6"/>
      <c r="AR1421" s="6"/>
      <c r="AS1421" s="6"/>
      <c r="AT1421" s="6"/>
      <c r="AU1421" s="6"/>
      <c r="AV1421" s="6"/>
      <c r="AW1421" s="6"/>
      <c r="AX1421" s="6"/>
    </row>
    <row r="1422" spans="1:50" ht="12" customHeight="1">
      <c r="A1422" s="6"/>
      <c r="B1422" s="6"/>
      <c r="C1422" s="6"/>
      <c r="D1422" s="6"/>
      <c r="E1422" s="6"/>
      <c r="F1422" s="6"/>
      <c r="G1422" s="6"/>
      <c r="H1422" s="6"/>
      <c r="I1422" s="6"/>
      <c r="J1422" s="6"/>
      <c r="K1422" s="6"/>
      <c r="L1422" s="6"/>
      <c r="M1422" s="61"/>
      <c r="N1422" s="6" t="str">
        <v/>
      </c>
      <c r="O1422" s="6"/>
      <c r="P1422" s="6"/>
      <c r="Q1422" s="6"/>
      <c r="R1422" s="6"/>
      <c r="S1422" s="6"/>
      <c r="T1422" s="6"/>
      <c r="U1422" s="6"/>
      <c r="V1422" s="6"/>
      <c r="W1422" s="6"/>
      <c r="X1422" s="6"/>
      <c r="Y1422" s="6"/>
      <c r="Z1422" s="6"/>
      <c r="AA1422" s="6"/>
      <c r="AB1422" s="6"/>
      <c r="AC1422" s="6"/>
      <c r="AD1422" s="6"/>
      <c r="AE1422" s="6"/>
      <c r="AF1422" s="6"/>
      <c r="AG1422" s="6"/>
      <c r="AH1422" s="6"/>
      <c r="AI1422" s="6"/>
      <c r="AJ1422" s="6"/>
      <c r="AK1422" s="6"/>
      <c r="AL1422" s="6"/>
      <c r="AM1422" s="6"/>
      <c r="AN1422" s="6"/>
      <c r="AO1422" s="6"/>
      <c r="AP1422" s="6"/>
      <c r="AQ1422" s="6"/>
      <c r="AR1422" s="6"/>
      <c r="AS1422" s="6"/>
      <c r="AT1422" s="6"/>
      <c r="AU1422" s="6"/>
      <c r="AV1422" s="6"/>
      <c r="AW1422" s="6"/>
      <c r="AX1422" s="6"/>
    </row>
    <row r="1423" spans="1:50" ht="12" customHeight="1">
      <c r="A1423" s="6"/>
      <c r="B1423" s="6"/>
      <c r="C1423" s="6"/>
      <c r="D1423" s="6"/>
      <c r="E1423" s="6"/>
      <c r="F1423" s="6"/>
      <c r="G1423" s="6"/>
      <c r="H1423" s="6"/>
      <c r="I1423" s="6"/>
      <c r="J1423" s="6"/>
      <c r="K1423" s="6"/>
      <c r="L1423" s="6"/>
      <c r="M1423" s="61"/>
      <c r="N1423" s="6" t="str">
        <v/>
      </c>
      <c r="O1423" s="6"/>
      <c r="P1423" s="6"/>
      <c r="Q1423" s="6"/>
      <c r="R1423" s="6"/>
      <c r="S1423" s="6"/>
      <c r="T1423" s="6"/>
      <c r="U1423" s="6"/>
      <c r="V1423" s="6"/>
      <c r="W1423" s="6"/>
      <c r="X1423" s="6"/>
      <c r="Y1423" s="6"/>
      <c r="Z1423" s="6"/>
      <c r="AA1423" s="6"/>
      <c r="AB1423" s="6"/>
      <c r="AC1423" s="6"/>
      <c r="AD1423" s="6"/>
      <c r="AE1423" s="6"/>
      <c r="AF1423" s="6"/>
      <c r="AG1423" s="6"/>
      <c r="AH1423" s="6"/>
      <c r="AI1423" s="6"/>
      <c r="AJ1423" s="6"/>
      <c r="AK1423" s="6"/>
      <c r="AL1423" s="6"/>
      <c r="AM1423" s="6"/>
      <c r="AN1423" s="6"/>
      <c r="AO1423" s="6"/>
      <c r="AP1423" s="6"/>
      <c r="AQ1423" s="6"/>
      <c r="AR1423" s="6"/>
      <c r="AS1423" s="6"/>
      <c r="AT1423" s="6"/>
      <c r="AU1423" s="6"/>
      <c r="AV1423" s="6"/>
      <c r="AW1423" s="6"/>
      <c r="AX1423" s="6"/>
    </row>
    <row r="1424" spans="1:50" ht="12" customHeight="1">
      <c r="A1424" s="6"/>
      <c r="B1424" s="6"/>
      <c r="C1424" s="6"/>
      <c r="D1424" s="6"/>
      <c r="E1424" s="6"/>
      <c r="F1424" s="6"/>
      <c r="G1424" s="6"/>
      <c r="H1424" s="6"/>
      <c r="I1424" s="6"/>
      <c r="J1424" s="6"/>
      <c r="K1424" s="6"/>
      <c r="L1424" s="6"/>
      <c r="M1424" s="61"/>
      <c r="N1424" s="6" t="str">
        <v/>
      </c>
      <c r="O1424" s="6"/>
      <c r="P1424" s="6"/>
      <c r="Q1424" s="6"/>
      <c r="R1424" s="6"/>
      <c r="S1424" s="6"/>
      <c r="T1424" s="6"/>
      <c r="U1424" s="6"/>
      <c r="V1424" s="6"/>
      <c r="W1424" s="6"/>
      <c r="X1424" s="6"/>
      <c r="Y1424" s="6"/>
      <c r="Z1424" s="6"/>
      <c r="AA1424" s="6"/>
      <c r="AB1424" s="6"/>
      <c r="AC1424" s="6"/>
      <c r="AD1424" s="6"/>
      <c r="AE1424" s="6"/>
      <c r="AF1424" s="6"/>
      <c r="AG1424" s="6"/>
      <c r="AH1424" s="6"/>
      <c r="AI1424" s="6"/>
      <c r="AJ1424" s="6"/>
      <c r="AK1424" s="6"/>
      <c r="AL1424" s="6"/>
      <c r="AM1424" s="6"/>
      <c r="AN1424" s="6"/>
      <c r="AO1424" s="6"/>
      <c r="AP1424" s="6"/>
      <c r="AQ1424" s="6"/>
      <c r="AR1424" s="6"/>
      <c r="AS1424" s="6"/>
      <c r="AT1424" s="6"/>
      <c r="AU1424" s="6"/>
      <c r="AV1424" s="6"/>
      <c r="AW1424" s="6"/>
      <c r="AX1424" s="6"/>
    </row>
    <row r="1425" spans="1:50" ht="12" customHeight="1">
      <c r="A1425" s="6"/>
      <c r="B1425" s="6"/>
      <c r="C1425" s="6"/>
      <c r="D1425" s="6"/>
      <c r="E1425" s="6"/>
      <c r="F1425" s="6"/>
      <c r="G1425" s="6"/>
      <c r="H1425" s="6"/>
      <c r="I1425" s="6"/>
      <c r="J1425" s="6"/>
      <c r="K1425" s="6"/>
      <c r="L1425" s="6"/>
      <c r="M1425" s="61"/>
      <c r="N1425" s="6" t="str">
        <v/>
      </c>
      <c r="O1425" s="6"/>
      <c r="P1425" s="6"/>
      <c r="Q1425" s="6"/>
      <c r="R1425" s="6"/>
      <c r="S1425" s="6"/>
      <c r="T1425" s="6"/>
      <c r="U1425" s="6"/>
      <c r="V1425" s="6"/>
      <c r="W1425" s="6"/>
      <c r="X1425" s="6"/>
      <c r="Y1425" s="6"/>
      <c r="Z1425" s="6"/>
      <c r="AA1425" s="6"/>
      <c r="AB1425" s="6"/>
      <c r="AC1425" s="6"/>
      <c r="AD1425" s="6"/>
      <c r="AE1425" s="6"/>
      <c r="AF1425" s="6"/>
      <c r="AG1425" s="6"/>
      <c r="AH1425" s="6"/>
      <c r="AI1425" s="6"/>
      <c r="AJ1425" s="6"/>
      <c r="AK1425" s="6"/>
      <c r="AL1425" s="6"/>
      <c r="AM1425" s="6"/>
      <c r="AN1425" s="6"/>
      <c r="AO1425" s="6"/>
      <c r="AP1425" s="6"/>
      <c r="AQ1425" s="6"/>
      <c r="AR1425" s="6"/>
      <c r="AS1425" s="6"/>
      <c r="AT1425" s="6"/>
      <c r="AU1425" s="6"/>
      <c r="AV1425" s="6"/>
      <c r="AW1425" s="6"/>
      <c r="AX1425" s="6"/>
    </row>
    <row r="1426" spans="1:50" ht="12" customHeight="1">
      <c r="A1426" s="6"/>
      <c r="B1426" s="6"/>
      <c r="C1426" s="6"/>
      <c r="D1426" s="6"/>
      <c r="E1426" s="6"/>
      <c r="F1426" s="6"/>
      <c r="G1426" s="6"/>
      <c r="H1426" s="6"/>
      <c r="I1426" s="6"/>
      <c r="J1426" s="6"/>
      <c r="K1426" s="6"/>
      <c r="L1426" s="6"/>
      <c r="M1426" s="61"/>
      <c r="N1426" s="6" t="str">
        <v/>
      </c>
      <c r="O1426" s="6"/>
      <c r="P1426" s="6"/>
      <c r="Q1426" s="6"/>
      <c r="R1426" s="6"/>
      <c r="S1426" s="6"/>
      <c r="T1426" s="6"/>
      <c r="U1426" s="6"/>
      <c r="V1426" s="6"/>
      <c r="W1426" s="6"/>
      <c r="X1426" s="6"/>
      <c r="Y1426" s="6"/>
      <c r="Z1426" s="6"/>
      <c r="AA1426" s="6"/>
      <c r="AB1426" s="6"/>
      <c r="AC1426" s="6"/>
      <c r="AD1426" s="6"/>
      <c r="AE1426" s="6"/>
      <c r="AF1426" s="6"/>
      <c r="AG1426" s="6"/>
      <c r="AH1426" s="6"/>
      <c r="AI1426" s="6"/>
      <c r="AJ1426" s="6"/>
      <c r="AK1426" s="6"/>
      <c r="AL1426" s="6"/>
      <c r="AM1426" s="6"/>
      <c r="AN1426" s="6"/>
      <c r="AO1426" s="6"/>
      <c r="AP1426" s="6"/>
      <c r="AQ1426" s="6"/>
      <c r="AR1426" s="6"/>
      <c r="AS1426" s="6"/>
      <c r="AT1426" s="6"/>
      <c r="AU1426" s="6"/>
      <c r="AV1426" s="6"/>
      <c r="AW1426" s="6"/>
      <c r="AX1426" s="6"/>
    </row>
    <row r="1427" spans="1:50" ht="12" customHeight="1">
      <c r="A1427" s="6"/>
      <c r="B1427" s="6"/>
      <c r="C1427" s="6"/>
      <c r="D1427" s="6"/>
      <c r="E1427" s="6"/>
      <c r="F1427" s="6"/>
      <c r="G1427" s="6"/>
      <c r="H1427" s="6"/>
      <c r="I1427" s="6"/>
      <c r="J1427" s="6"/>
      <c r="K1427" s="6"/>
      <c r="L1427" s="6"/>
      <c r="M1427" s="61"/>
      <c r="N1427" s="6" t="str">
        <v/>
      </c>
      <c r="O1427" s="6"/>
      <c r="P1427" s="6"/>
      <c r="Q1427" s="6"/>
      <c r="R1427" s="6"/>
      <c r="S1427" s="6"/>
      <c r="T1427" s="6"/>
      <c r="U1427" s="6"/>
      <c r="V1427" s="6"/>
      <c r="W1427" s="6"/>
      <c r="X1427" s="6"/>
      <c r="Y1427" s="6"/>
      <c r="Z1427" s="6"/>
      <c r="AA1427" s="6"/>
      <c r="AB1427" s="6"/>
      <c r="AC1427" s="6"/>
      <c r="AD1427" s="6"/>
      <c r="AE1427" s="6"/>
      <c r="AF1427" s="6"/>
      <c r="AG1427" s="6"/>
      <c r="AH1427" s="6"/>
      <c r="AI1427" s="6"/>
      <c r="AJ1427" s="6"/>
      <c r="AK1427" s="6"/>
      <c r="AL1427" s="6"/>
      <c r="AM1427" s="6"/>
      <c r="AN1427" s="6"/>
      <c r="AO1427" s="6"/>
      <c r="AP1427" s="6"/>
      <c r="AQ1427" s="6"/>
      <c r="AR1427" s="6"/>
      <c r="AS1427" s="6"/>
      <c r="AT1427" s="6"/>
      <c r="AU1427" s="6"/>
      <c r="AV1427" s="6"/>
      <c r="AW1427" s="6"/>
      <c r="AX1427" s="6"/>
    </row>
    <row r="1428" spans="1:50" ht="12" customHeight="1">
      <c r="A1428" s="6"/>
      <c r="B1428" s="6"/>
      <c r="C1428" s="6"/>
      <c r="D1428" s="6"/>
      <c r="E1428" s="6"/>
      <c r="F1428" s="6"/>
      <c r="G1428" s="6"/>
      <c r="H1428" s="6"/>
      <c r="I1428" s="6"/>
      <c r="J1428" s="6"/>
      <c r="K1428" s="6"/>
      <c r="L1428" s="6"/>
      <c r="M1428" s="61"/>
      <c r="N1428" s="6" t="str">
        <v/>
      </c>
      <c r="O1428" s="6"/>
      <c r="P1428" s="6"/>
      <c r="Q1428" s="6"/>
      <c r="R1428" s="6"/>
      <c r="S1428" s="6"/>
      <c r="T1428" s="6"/>
      <c r="U1428" s="6"/>
      <c r="V1428" s="6"/>
      <c r="W1428" s="6"/>
      <c r="X1428" s="6"/>
      <c r="Y1428" s="6"/>
      <c r="Z1428" s="6"/>
      <c r="AA1428" s="6"/>
      <c r="AB1428" s="6"/>
      <c r="AC1428" s="6"/>
      <c r="AD1428" s="6"/>
      <c r="AE1428" s="6"/>
      <c r="AF1428" s="6"/>
      <c r="AG1428" s="6"/>
      <c r="AH1428" s="6"/>
      <c r="AI1428" s="6"/>
      <c r="AJ1428" s="6"/>
      <c r="AK1428" s="6"/>
      <c r="AL1428" s="6"/>
      <c r="AM1428" s="6"/>
      <c r="AN1428" s="6"/>
      <c r="AO1428" s="6"/>
      <c r="AP1428" s="6"/>
      <c r="AQ1428" s="6"/>
      <c r="AR1428" s="6"/>
      <c r="AS1428" s="6"/>
      <c r="AT1428" s="6"/>
      <c r="AU1428" s="6"/>
      <c r="AV1428" s="6"/>
      <c r="AW1428" s="6"/>
      <c r="AX1428" s="6"/>
    </row>
    <row r="1429" spans="1:50" ht="12" customHeight="1">
      <c r="A1429" s="6"/>
      <c r="B1429" s="6"/>
      <c r="C1429" s="6"/>
      <c r="D1429" s="6"/>
      <c r="E1429" s="6"/>
      <c r="F1429" s="6"/>
      <c r="G1429" s="6"/>
      <c r="H1429" s="6"/>
      <c r="I1429" s="6"/>
      <c r="J1429" s="6"/>
      <c r="K1429" s="6"/>
      <c r="L1429" s="6"/>
      <c r="M1429" s="61"/>
      <c r="N1429" s="6" t="str">
        <v/>
      </c>
      <c r="O1429" s="6"/>
      <c r="P1429" s="6"/>
      <c r="Q1429" s="6"/>
      <c r="R1429" s="6"/>
      <c r="S1429" s="6"/>
      <c r="T1429" s="6"/>
      <c r="U1429" s="6"/>
      <c r="V1429" s="6"/>
      <c r="W1429" s="6"/>
      <c r="X1429" s="6"/>
      <c r="Y1429" s="6"/>
      <c r="Z1429" s="6"/>
      <c r="AA1429" s="6"/>
      <c r="AB1429" s="6"/>
      <c r="AC1429" s="6"/>
      <c r="AD1429" s="6"/>
      <c r="AE1429" s="6"/>
      <c r="AF1429" s="6"/>
      <c r="AG1429" s="6"/>
      <c r="AH1429" s="6"/>
      <c r="AI1429" s="6"/>
      <c r="AJ1429" s="6"/>
      <c r="AK1429" s="6"/>
      <c r="AL1429" s="6"/>
      <c r="AM1429" s="6"/>
      <c r="AN1429" s="6"/>
      <c r="AO1429" s="6"/>
      <c r="AP1429" s="6"/>
      <c r="AQ1429" s="6"/>
      <c r="AR1429" s="6"/>
      <c r="AS1429" s="6"/>
      <c r="AT1429" s="6"/>
      <c r="AU1429" s="6"/>
      <c r="AV1429" s="6"/>
      <c r="AW1429" s="6"/>
      <c r="AX1429" s="6"/>
    </row>
    <row r="1430" spans="1:50" ht="12" customHeight="1">
      <c r="A1430" s="6"/>
      <c r="B1430" s="6"/>
      <c r="C1430" s="6"/>
      <c r="D1430" s="6"/>
      <c r="E1430" s="6"/>
      <c r="F1430" s="6"/>
      <c r="G1430" s="6"/>
      <c r="H1430" s="6"/>
      <c r="I1430" s="6"/>
      <c r="J1430" s="6"/>
      <c r="K1430" s="6"/>
      <c r="L1430" s="6"/>
      <c r="M1430" s="61"/>
      <c r="N1430" s="6" t="str">
        <v/>
      </c>
      <c r="O1430" s="6"/>
      <c r="P1430" s="6"/>
      <c r="Q1430" s="6"/>
      <c r="R1430" s="6"/>
      <c r="S1430" s="6"/>
      <c r="T1430" s="6"/>
      <c r="U1430" s="6"/>
      <c r="V1430" s="6"/>
      <c r="W1430" s="6"/>
      <c r="X1430" s="6"/>
      <c r="Y1430" s="6"/>
      <c r="Z1430" s="6"/>
      <c r="AA1430" s="6"/>
      <c r="AB1430" s="6"/>
      <c r="AC1430" s="6"/>
      <c r="AD1430" s="6"/>
      <c r="AE1430" s="6"/>
      <c r="AF1430" s="6"/>
      <c r="AG1430" s="6"/>
      <c r="AH1430" s="6"/>
      <c r="AI1430" s="6"/>
      <c r="AJ1430" s="6"/>
      <c r="AK1430" s="6"/>
      <c r="AL1430" s="6"/>
      <c r="AM1430" s="6"/>
      <c r="AN1430" s="6"/>
      <c r="AO1430" s="6"/>
      <c r="AP1430" s="6"/>
      <c r="AQ1430" s="6"/>
      <c r="AR1430" s="6"/>
      <c r="AS1430" s="6"/>
      <c r="AT1430" s="6"/>
      <c r="AU1430" s="6"/>
      <c r="AV1430" s="6"/>
      <c r="AW1430" s="6"/>
      <c r="AX1430" s="6"/>
    </row>
    <row r="1431" spans="1:50" ht="12" customHeight="1">
      <c r="A1431" s="6"/>
      <c r="B1431" s="6"/>
      <c r="C1431" s="6"/>
      <c r="D1431" s="6"/>
      <c r="E1431" s="6"/>
      <c r="F1431" s="6"/>
      <c r="G1431" s="6"/>
      <c r="H1431" s="6"/>
      <c r="I1431" s="6"/>
      <c r="J1431" s="6"/>
      <c r="K1431" s="6"/>
      <c r="L1431" s="6"/>
      <c r="M1431" s="61"/>
      <c r="N1431" s="6" t="str">
        <v/>
      </c>
      <c r="O1431" s="6"/>
      <c r="P1431" s="6"/>
      <c r="Q1431" s="6"/>
      <c r="R1431" s="6"/>
      <c r="S1431" s="6"/>
      <c r="T1431" s="6"/>
      <c r="U1431" s="6"/>
      <c r="V1431" s="6"/>
      <c r="W1431" s="6"/>
      <c r="X1431" s="6"/>
      <c r="Y1431" s="6"/>
      <c r="Z1431" s="6"/>
      <c r="AA1431" s="6"/>
      <c r="AB1431" s="6"/>
      <c r="AC1431" s="6"/>
      <c r="AD1431" s="6"/>
      <c r="AE1431" s="6"/>
      <c r="AF1431" s="6"/>
      <c r="AG1431" s="6"/>
      <c r="AH1431" s="6"/>
      <c r="AI1431" s="6"/>
      <c r="AJ1431" s="6"/>
      <c r="AK1431" s="6"/>
      <c r="AL1431" s="6"/>
      <c r="AM1431" s="6"/>
      <c r="AN1431" s="6"/>
      <c r="AO1431" s="6"/>
      <c r="AP1431" s="6"/>
      <c r="AQ1431" s="6"/>
      <c r="AR1431" s="6"/>
      <c r="AS1431" s="6"/>
      <c r="AT1431" s="6"/>
      <c r="AU1431" s="6"/>
      <c r="AV1431" s="6"/>
      <c r="AW1431" s="6"/>
      <c r="AX1431" s="6"/>
    </row>
    <row r="1432" spans="1:50" ht="12" customHeight="1">
      <c r="A1432" s="6"/>
      <c r="B1432" s="6"/>
      <c r="C1432" s="6"/>
      <c r="D1432" s="6"/>
      <c r="E1432" s="6"/>
      <c r="F1432" s="6"/>
      <c r="G1432" s="6"/>
      <c r="H1432" s="6"/>
      <c r="I1432" s="6"/>
      <c r="J1432" s="6"/>
      <c r="K1432" s="6"/>
      <c r="L1432" s="6"/>
      <c r="M1432" s="61"/>
      <c r="N1432" s="6" t="str">
        <v/>
      </c>
      <c r="O1432" s="6"/>
      <c r="P1432" s="6"/>
      <c r="Q1432" s="6"/>
      <c r="R1432" s="6"/>
      <c r="S1432" s="6"/>
      <c r="T1432" s="6"/>
      <c r="U1432" s="6"/>
      <c r="V1432" s="6"/>
      <c r="W1432" s="6"/>
      <c r="X1432" s="6"/>
      <c r="Y1432" s="6"/>
      <c r="Z1432" s="6"/>
      <c r="AA1432" s="6"/>
      <c r="AB1432" s="6"/>
      <c r="AC1432" s="6"/>
      <c r="AD1432" s="6"/>
      <c r="AE1432" s="6"/>
      <c r="AF1432" s="6"/>
      <c r="AG1432" s="6"/>
      <c r="AH1432" s="6"/>
      <c r="AI1432" s="6"/>
      <c r="AJ1432" s="6"/>
      <c r="AK1432" s="6"/>
      <c r="AL1432" s="6"/>
      <c r="AM1432" s="6"/>
      <c r="AN1432" s="6"/>
      <c r="AO1432" s="6"/>
      <c r="AP1432" s="6"/>
      <c r="AQ1432" s="6"/>
      <c r="AR1432" s="6"/>
      <c r="AS1432" s="6"/>
      <c r="AT1432" s="6"/>
      <c r="AU1432" s="6"/>
      <c r="AV1432" s="6"/>
      <c r="AW1432" s="6"/>
      <c r="AX1432" s="6"/>
    </row>
    <row r="1433" spans="1:50" ht="12" customHeight="1">
      <c r="A1433" s="6"/>
      <c r="B1433" s="6"/>
      <c r="C1433" s="6"/>
      <c r="D1433" s="6"/>
      <c r="E1433" s="6"/>
      <c r="F1433" s="6"/>
      <c r="G1433" s="6"/>
      <c r="H1433" s="6"/>
      <c r="I1433" s="6"/>
      <c r="J1433" s="6"/>
      <c r="K1433" s="6"/>
      <c r="L1433" s="6"/>
      <c r="M1433" s="61"/>
      <c r="N1433" s="6" t="str">
        <v/>
      </c>
      <c r="O1433" s="6"/>
      <c r="P1433" s="6"/>
      <c r="Q1433" s="6"/>
      <c r="R1433" s="6"/>
      <c r="S1433" s="6"/>
      <c r="T1433" s="6"/>
      <c r="U1433" s="6"/>
      <c r="V1433" s="6"/>
      <c r="W1433" s="6"/>
      <c r="X1433" s="6"/>
      <c r="Y1433" s="6"/>
      <c r="Z1433" s="6"/>
      <c r="AA1433" s="6"/>
      <c r="AB1433" s="6"/>
      <c r="AC1433" s="6"/>
      <c r="AD1433" s="6"/>
      <c r="AE1433" s="6"/>
      <c r="AF1433" s="6"/>
      <c r="AG1433" s="6"/>
      <c r="AH1433" s="6"/>
      <c r="AI1433" s="6"/>
      <c r="AJ1433" s="6"/>
      <c r="AK1433" s="6"/>
      <c r="AL1433" s="6"/>
      <c r="AM1433" s="6"/>
      <c r="AN1433" s="6"/>
      <c r="AO1433" s="6"/>
      <c r="AP1433" s="6"/>
      <c r="AQ1433" s="6"/>
      <c r="AR1433" s="6"/>
      <c r="AS1433" s="6"/>
      <c r="AT1433" s="6"/>
      <c r="AU1433" s="6"/>
      <c r="AV1433" s="6"/>
      <c r="AW1433" s="6"/>
      <c r="AX1433" s="6"/>
    </row>
    <row r="1434" spans="1:50" ht="12" customHeight="1">
      <c r="A1434" s="6"/>
      <c r="B1434" s="6"/>
      <c r="C1434" s="6"/>
      <c r="D1434" s="6"/>
      <c r="E1434" s="6"/>
      <c r="F1434" s="6"/>
      <c r="G1434" s="6"/>
      <c r="H1434" s="6"/>
      <c r="I1434" s="6"/>
      <c r="J1434" s="6"/>
      <c r="K1434" s="6"/>
      <c r="L1434" s="6"/>
      <c r="M1434" s="61"/>
      <c r="N1434" s="6" t="str">
        <v/>
      </c>
      <c r="O1434" s="6"/>
      <c r="P1434" s="6"/>
      <c r="Q1434" s="6"/>
      <c r="R1434" s="6"/>
      <c r="S1434" s="6"/>
      <c r="T1434" s="6"/>
      <c r="U1434" s="6"/>
      <c r="V1434" s="6"/>
      <c r="W1434" s="6"/>
      <c r="X1434" s="6"/>
      <c r="Y1434" s="6"/>
      <c r="Z1434" s="6"/>
      <c r="AA1434" s="6"/>
      <c r="AB1434" s="6"/>
      <c r="AC1434" s="6"/>
      <c r="AD1434" s="6"/>
      <c r="AE1434" s="6"/>
      <c r="AF1434" s="6"/>
      <c r="AG1434" s="6"/>
      <c r="AH1434" s="6"/>
      <c r="AI1434" s="6"/>
      <c r="AJ1434" s="6"/>
      <c r="AK1434" s="6"/>
      <c r="AL1434" s="6"/>
      <c r="AM1434" s="6"/>
      <c r="AN1434" s="6"/>
      <c r="AO1434" s="6"/>
      <c r="AP1434" s="6"/>
      <c r="AQ1434" s="6"/>
      <c r="AR1434" s="6"/>
      <c r="AS1434" s="6"/>
      <c r="AT1434" s="6"/>
      <c r="AU1434" s="6"/>
      <c r="AV1434" s="6"/>
      <c r="AW1434" s="6"/>
      <c r="AX1434" s="6"/>
    </row>
    <row r="1435" spans="1:50" ht="12" customHeight="1">
      <c r="A1435" s="6"/>
      <c r="B1435" s="6"/>
      <c r="C1435" s="6"/>
      <c r="D1435" s="6"/>
      <c r="E1435" s="6"/>
      <c r="F1435" s="6"/>
      <c r="G1435" s="6"/>
      <c r="H1435" s="6"/>
      <c r="I1435" s="6"/>
      <c r="J1435" s="6"/>
      <c r="K1435" s="6"/>
      <c r="L1435" s="6"/>
      <c r="M1435" s="61"/>
      <c r="N1435" s="6" t="str">
        <v/>
      </c>
      <c r="O1435" s="6"/>
      <c r="P1435" s="6"/>
      <c r="Q1435" s="6"/>
      <c r="R1435" s="6"/>
      <c r="S1435" s="6"/>
      <c r="T1435" s="6"/>
      <c r="U1435" s="6"/>
      <c r="V1435" s="6"/>
      <c r="W1435" s="6"/>
      <c r="X1435" s="6"/>
      <c r="Y1435" s="6"/>
      <c r="Z1435" s="6"/>
      <c r="AA1435" s="6"/>
      <c r="AB1435" s="6"/>
      <c r="AC1435" s="6"/>
      <c r="AD1435" s="6"/>
      <c r="AE1435" s="6"/>
      <c r="AF1435" s="6"/>
      <c r="AG1435" s="6"/>
      <c r="AH1435" s="6"/>
      <c r="AI1435" s="6"/>
      <c r="AJ1435" s="6"/>
      <c r="AK1435" s="6"/>
      <c r="AL1435" s="6"/>
      <c r="AM1435" s="6"/>
      <c r="AN1435" s="6"/>
      <c r="AO1435" s="6"/>
      <c r="AP1435" s="6"/>
      <c r="AQ1435" s="6"/>
      <c r="AR1435" s="6"/>
      <c r="AS1435" s="6"/>
      <c r="AT1435" s="6"/>
      <c r="AU1435" s="6"/>
      <c r="AV1435" s="6"/>
      <c r="AW1435" s="6"/>
      <c r="AX1435" s="6"/>
    </row>
    <row r="1436" spans="1:50" ht="12" customHeight="1">
      <c r="A1436" s="6"/>
      <c r="B1436" s="6"/>
      <c r="C1436" s="6"/>
      <c r="D1436" s="6"/>
      <c r="E1436" s="6"/>
      <c r="F1436" s="6"/>
      <c r="G1436" s="6"/>
      <c r="H1436" s="6"/>
      <c r="I1436" s="6"/>
      <c r="J1436" s="6"/>
      <c r="K1436" s="6"/>
      <c r="L1436" s="6"/>
      <c r="M1436" s="61"/>
      <c r="N1436" s="6" t="str">
        <v/>
      </c>
      <c r="O1436" s="6"/>
      <c r="P1436" s="6"/>
      <c r="Q1436" s="6"/>
      <c r="R1436" s="6"/>
      <c r="S1436" s="6"/>
      <c r="T1436" s="6"/>
      <c r="U1436" s="6"/>
      <c r="V1436" s="6"/>
      <c r="W1436" s="6"/>
      <c r="X1436" s="6"/>
      <c r="Y1436" s="6"/>
      <c r="Z1436" s="6"/>
      <c r="AA1436" s="6"/>
      <c r="AB1436" s="6"/>
      <c r="AC1436" s="6"/>
      <c r="AD1436" s="6"/>
      <c r="AE1436" s="6"/>
      <c r="AF1436" s="6"/>
      <c r="AG1436" s="6"/>
      <c r="AH1436" s="6"/>
      <c r="AI1436" s="6"/>
      <c r="AJ1436" s="6"/>
      <c r="AK1436" s="6"/>
      <c r="AL1436" s="6"/>
      <c r="AM1436" s="6"/>
      <c r="AN1436" s="6"/>
      <c r="AO1436" s="6"/>
      <c r="AP1436" s="6"/>
      <c r="AQ1436" s="6"/>
      <c r="AR1436" s="6"/>
      <c r="AS1436" s="6"/>
      <c r="AT1436" s="6"/>
      <c r="AU1436" s="6"/>
      <c r="AV1436" s="6"/>
      <c r="AW1436" s="6"/>
      <c r="AX1436" s="6"/>
    </row>
    <row r="1437" spans="1:50" ht="12" customHeight="1">
      <c r="A1437" s="6"/>
      <c r="B1437" s="6"/>
      <c r="C1437" s="6"/>
      <c r="D1437" s="6"/>
      <c r="E1437" s="6"/>
      <c r="F1437" s="6"/>
      <c r="G1437" s="6"/>
      <c r="H1437" s="6"/>
      <c r="I1437" s="6"/>
      <c r="J1437" s="6"/>
      <c r="K1437" s="6"/>
      <c r="L1437" s="6"/>
      <c r="M1437" s="61"/>
      <c r="N1437" s="6" t="str">
        <v/>
      </c>
      <c r="O1437" s="6"/>
      <c r="P1437" s="6"/>
      <c r="Q1437" s="6"/>
      <c r="R1437" s="6"/>
      <c r="S1437" s="6"/>
      <c r="T1437" s="6"/>
      <c r="U1437" s="6"/>
      <c r="V1437" s="6"/>
      <c r="W1437" s="6"/>
      <c r="X1437" s="6"/>
      <c r="Y1437" s="6"/>
      <c r="Z1437" s="6"/>
      <c r="AA1437" s="6"/>
      <c r="AB1437" s="6"/>
      <c r="AC1437" s="6"/>
      <c r="AD1437" s="6"/>
      <c r="AE1437" s="6"/>
      <c r="AF1437" s="6"/>
      <c r="AG1437" s="6"/>
      <c r="AH1437" s="6"/>
      <c r="AI1437" s="6"/>
      <c r="AJ1437" s="6"/>
      <c r="AK1437" s="6"/>
      <c r="AL1437" s="6"/>
      <c r="AM1437" s="6"/>
      <c r="AN1437" s="6"/>
      <c r="AO1437" s="6"/>
      <c r="AP1437" s="6"/>
      <c r="AQ1437" s="6"/>
      <c r="AR1437" s="6"/>
      <c r="AS1437" s="6"/>
      <c r="AT1437" s="6"/>
      <c r="AU1437" s="6"/>
      <c r="AV1437" s="6"/>
      <c r="AW1437" s="6"/>
      <c r="AX1437" s="6"/>
    </row>
    <row r="1438" spans="1:50" ht="12" customHeight="1">
      <c r="A1438" s="6"/>
      <c r="B1438" s="6"/>
      <c r="C1438" s="6"/>
      <c r="D1438" s="6"/>
      <c r="E1438" s="6"/>
      <c r="F1438" s="6"/>
      <c r="G1438" s="6"/>
      <c r="H1438" s="6"/>
      <c r="I1438" s="6"/>
      <c r="J1438" s="6"/>
      <c r="K1438" s="6"/>
      <c r="L1438" s="6"/>
      <c r="M1438" s="61"/>
      <c r="N1438" s="6" t="str">
        <v/>
      </c>
      <c r="O1438" s="6"/>
      <c r="P1438" s="6"/>
      <c r="Q1438" s="6"/>
      <c r="R1438" s="6"/>
      <c r="S1438" s="6"/>
      <c r="T1438" s="6"/>
      <c r="U1438" s="6"/>
      <c r="V1438" s="6"/>
      <c r="W1438" s="6"/>
      <c r="X1438" s="6"/>
      <c r="Y1438" s="6"/>
      <c r="Z1438" s="6"/>
      <c r="AA1438" s="6"/>
      <c r="AB1438" s="6"/>
      <c r="AC1438" s="6"/>
      <c r="AD1438" s="6"/>
      <c r="AE1438" s="6"/>
      <c r="AF1438" s="6"/>
      <c r="AG1438" s="6"/>
      <c r="AH1438" s="6"/>
      <c r="AI1438" s="6"/>
      <c r="AJ1438" s="6"/>
      <c r="AK1438" s="6"/>
      <c r="AL1438" s="6"/>
      <c r="AM1438" s="6"/>
      <c r="AN1438" s="6"/>
      <c r="AO1438" s="6"/>
      <c r="AP1438" s="6"/>
      <c r="AQ1438" s="6"/>
      <c r="AR1438" s="6"/>
      <c r="AS1438" s="6"/>
      <c r="AT1438" s="6"/>
      <c r="AU1438" s="6"/>
      <c r="AV1438" s="6"/>
      <c r="AW1438" s="6"/>
      <c r="AX1438" s="6"/>
    </row>
    <row r="1439" spans="1:50" ht="12" customHeight="1">
      <c r="A1439" s="6"/>
      <c r="B1439" s="6"/>
      <c r="C1439" s="6"/>
      <c r="D1439" s="6"/>
      <c r="E1439" s="6"/>
      <c r="F1439" s="6"/>
      <c r="G1439" s="6"/>
      <c r="H1439" s="6"/>
      <c r="I1439" s="6"/>
      <c r="J1439" s="6"/>
      <c r="K1439" s="6"/>
      <c r="L1439" s="6"/>
      <c r="M1439" s="61"/>
      <c r="N1439" s="6" t="str">
        <v/>
      </c>
      <c r="O1439" s="6"/>
      <c r="P1439" s="6"/>
      <c r="Q1439" s="6"/>
      <c r="R1439" s="6"/>
      <c r="S1439" s="6"/>
      <c r="T1439" s="6"/>
      <c r="U1439" s="6"/>
      <c r="V1439" s="6"/>
      <c r="W1439" s="6"/>
      <c r="X1439" s="6"/>
      <c r="Y1439" s="6"/>
      <c r="Z1439" s="6"/>
      <c r="AA1439" s="6"/>
      <c r="AB1439" s="6"/>
      <c r="AC1439" s="6"/>
      <c r="AD1439" s="6"/>
      <c r="AE1439" s="6"/>
      <c r="AF1439" s="6"/>
      <c r="AG1439" s="6"/>
      <c r="AH1439" s="6"/>
      <c r="AI1439" s="6"/>
      <c r="AJ1439" s="6"/>
      <c r="AK1439" s="6"/>
      <c r="AL1439" s="6"/>
      <c r="AM1439" s="6"/>
      <c r="AN1439" s="6"/>
      <c r="AO1439" s="6"/>
      <c r="AP1439" s="6"/>
      <c r="AQ1439" s="6"/>
      <c r="AR1439" s="6"/>
      <c r="AS1439" s="6"/>
      <c r="AT1439" s="6"/>
      <c r="AU1439" s="6"/>
      <c r="AV1439" s="6"/>
      <c r="AW1439" s="6"/>
      <c r="AX1439" s="6"/>
    </row>
    <row r="1440" spans="1:50" ht="12" customHeight="1">
      <c r="A1440" s="6"/>
      <c r="B1440" s="6"/>
      <c r="C1440" s="6"/>
      <c r="D1440" s="6"/>
      <c r="E1440" s="6"/>
      <c r="F1440" s="6"/>
      <c r="G1440" s="6"/>
      <c r="H1440" s="6"/>
      <c r="I1440" s="6"/>
      <c r="J1440" s="6"/>
      <c r="K1440" s="6"/>
      <c r="L1440" s="6"/>
      <c r="M1440" s="61"/>
      <c r="N1440" s="6" t="str">
        <v/>
      </c>
      <c r="O1440" s="6"/>
      <c r="P1440" s="6"/>
      <c r="Q1440" s="6"/>
      <c r="R1440" s="6"/>
      <c r="S1440" s="6"/>
      <c r="T1440" s="6"/>
      <c r="U1440" s="6"/>
      <c r="V1440" s="6"/>
      <c r="W1440" s="6"/>
      <c r="X1440" s="6"/>
      <c r="Y1440" s="6"/>
      <c r="Z1440" s="6"/>
      <c r="AA1440" s="6"/>
      <c r="AB1440" s="6"/>
      <c r="AC1440" s="6"/>
      <c r="AD1440" s="6"/>
      <c r="AE1440" s="6"/>
      <c r="AF1440" s="6"/>
      <c r="AG1440" s="6"/>
      <c r="AH1440" s="6"/>
      <c r="AI1440" s="6"/>
      <c r="AJ1440" s="6"/>
      <c r="AK1440" s="6"/>
      <c r="AL1440" s="6"/>
      <c r="AM1440" s="6"/>
      <c r="AN1440" s="6"/>
      <c r="AO1440" s="6"/>
      <c r="AP1440" s="6"/>
      <c r="AQ1440" s="6"/>
      <c r="AR1440" s="6"/>
      <c r="AS1440" s="6"/>
      <c r="AT1440" s="6"/>
      <c r="AU1440" s="6"/>
      <c r="AV1440" s="6"/>
      <c r="AW1440" s="6"/>
      <c r="AX1440" s="6"/>
    </row>
    <row r="1441" spans="1:50" ht="12" customHeight="1">
      <c r="A1441" s="6"/>
      <c r="B1441" s="6"/>
      <c r="C1441" s="6"/>
      <c r="D1441" s="6"/>
      <c r="E1441" s="6"/>
      <c r="F1441" s="6"/>
      <c r="G1441" s="6"/>
      <c r="H1441" s="6"/>
      <c r="I1441" s="6"/>
      <c r="J1441" s="6"/>
      <c r="K1441" s="6"/>
      <c r="L1441" s="6"/>
      <c r="M1441" s="61"/>
      <c r="N1441" s="6" t="str">
        <v/>
      </c>
      <c r="O1441" s="6"/>
      <c r="P1441" s="6"/>
      <c r="Q1441" s="6"/>
      <c r="R1441" s="6"/>
      <c r="S1441" s="6"/>
      <c r="T1441" s="6"/>
      <c r="U1441" s="6"/>
      <c r="V1441" s="6"/>
      <c r="W1441" s="6"/>
      <c r="X1441" s="6"/>
      <c r="Y1441" s="6"/>
      <c r="Z1441" s="6"/>
      <c r="AA1441" s="6"/>
      <c r="AB1441" s="6"/>
      <c r="AC1441" s="6"/>
      <c r="AD1441" s="6"/>
      <c r="AE1441" s="6"/>
      <c r="AF1441" s="6"/>
      <c r="AG1441" s="6"/>
      <c r="AH1441" s="6"/>
      <c r="AI1441" s="6"/>
      <c r="AJ1441" s="6"/>
      <c r="AK1441" s="6"/>
      <c r="AL1441" s="6"/>
      <c r="AM1441" s="6"/>
      <c r="AN1441" s="6"/>
      <c r="AO1441" s="6"/>
      <c r="AP1441" s="6"/>
      <c r="AQ1441" s="6"/>
      <c r="AR1441" s="6"/>
      <c r="AS1441" s="6"/>
      <c r="AT1441" s="6"/>
      <c r="AU1441" s="6"/>
      <c r="AV1441" s="6"/>
      <c r="AW1441" s="6"/>
      <c r="AX1441" s="6"/>
    </row>
    <row r="1442" spans="1:50" ht="12" customHeight="1">
      <c r="A1442" s="6"/>
      <c r="B1442" s="6"/>
      <c r="C1442" s="6"/>
      <c r="D1442" s="6"/>
      <c r="E1442" s="6"/>
      <c r="F1442" s="6"/>
      <c r="G1442" s="6"/>
      <c r="H1442" s="6"/>
      <c r="I1442" s="6"/>
      <c r="J1442" s="6"/>
      <c r="K1442" s="6"/>
      <c r="L1442" s="6"/>
      <c r="M1442" s="61"/>
      <c r="N1442" s="6" t="str">
        <v/>
      </c>
      <c r="O1442" s="6"/>
      <c r="P1442" s="6"/>
      <c r="Q1442" s="6"/>
      <c r="R1442" s="6"/>
      <c r="S1442" s="6"/>
      <c r="T1442" s="6"/>
      <c r="U1442" s="6"/>
      <c r="V1442" s="6"/>
      <c r="W1442" s="6"/>
      <c r="X1442" s="6"/>
      <c r="Y1442" s="6"/>
      <c r="Z1442" s="6"/>
      <c r="AA1442" s="6"/>
      <c r="AB1442" s="6"/>
      <c r="AC1442" s="6"/>
      <c r="AD1442" s="6"/>
      <c r="AE1442" s="6"/>
      <c r="AF1442" s="6"/>
      <c r="AG1442" s="6"/>
      <c r="AH1442" s="6"/>
      <c r="AI1442" s="6"/>
      <c r="AJ1442" s="6"/>
      <c r="AK1442" s="6"/>
      <c r="AL1442" s="6"/>
      <c r="AM1442" s="6"/>
      <c r="AN1442" s="6"/>
      <c r="AO1442" s="6"/>
      <c r="AP1442" s="6"/>
      <c r="AQ1442" s="6"/>
      <c r="AR1442" s="6"/>
      <c r="AS1442" s="6"/>
      <c r="AT1442" s="6"/>
      <c r="AU1442" s="6"/>
      <c r="AV1442" s="6"/>
      <c r="AW1442" s="6"/>
      <c r="AX1442" s="6"/>
    </row>
    <row r="1443" spans="1:50" ht="12" customHeight="1">
      <c r="A1443" s="6"/>
      <c r="B1443" s="6"/>
      <c r="C1443" s="6"/>
      <c r="D1443" s="6"/>
      <c r="E1443" s="6"/>
      <c r="F1443" s="6"/>
      <c r="G1443" s="6"/>
      <c r="H1443" s="6"/>
      <c r="I1443" s="6"/>
      <c r="J1443" s="6"/>
      <c r="K1443" s="6"/>
      <c r="L1443" s="6"/>
      <c r="M1443" s="61"/>
      <c r="N1443" s="6" t="str">
        <v/>
      </c>
      <c r="O1443" s="6"/>
      <c r="P1443" s="6"/>
      <c r="Q1443" s="6"/>
      <c r="R1443" s="6"/>
      <c r="S1443" s="6"/>
      <c r="T1443" s="6"/>
      <c r="U1443" s="6"/>
      <c r="V1443" s="6"/>
      <c r="W1443" s="6"/>
      <c r="X1443" s="6"/>
      <c r="Y1443" s="6"/>
      <c r="Z1443" s="6"/>
      <c r="AA1443" s="6"/>
      <c r="AB1443" s="6"/>
      <c r="AC1443" s="6"/>
      <c r="AD1443" s="6"/>
      <c r="AE1443" s="6"/>
      <c r="AF1443" s="6"/>
      <c r="AG1443" s="6"/>
      <c r="AH1443" s="6"/>
      <c r="AI1443" s="6"/>
      <c r="AJ1443" s="6"/>
      <c r="AK1443" s="6"/>
      <c r="AL1443" s="6"/>
      <c r="AM1443" s="6"/>
      <c r="AN1443" s="6"/>
      <c r="AO1443" s="6"/>
      <c r="AP1443" s="6"/>
      <c r="AQ1443" s="6"/>
      <c r="AR1443" s="6"/>
      <c r="AS1443" s="6"/>
      <c r="AT1443" s="6"/>
      <c r="AU1443" s="6"/>
      <c r="AV1443" s="6"/>
      <c r="AW1443" s="6"/>
      <c r="AX1443" s="6"/>
    </row>
    <row r="1444" spans="1:50" ht="12" customHeight="1">
      <c r="A1444" s="6"/>
      <c r="B1444" s="6"/>
      <c r="C1444" s="6"/>
      <c r="D1444" s="6"/>
      <c r="E1444" s="6"/>
      <c r="F1444" s="6"/>
      <c r="G1444" s="6"/>
      <c r="H1444" s="6"/>
      <c r="I1444" s="6"/>
      <c r="J1444" s="6"/>
      <c r="K1444" s="6"/>
      <c r="L1444" s="6"/>
      <c r="M1444" s="61"/>
      <c r="N1444" s="6" t="str">
        <v/>
      </c>
      <c r="O1444" s="6"/>
      <c r="P1444" s="6"/>
      <c r="Q1444" s="6"/>
      <c r="R1444" s="6"/>
      <c r="S1444" s="6"/>
      <c r="T1444" s="6"/>
      <c r="U1444" s="6"/>
      <c r="V1444" s="6"/>
      <c r="W1444" s="6"/>
      <c r="X1444" s="6"/>
      <c r="Y1444" s="6"/>
      <c r="Z1444" s="6"/>
      <c r="AA1444" s="6"/>
      <c r="AB1444" s="6"/>
      <c r="AC1444" s="6"/>
      <c r="AD1444" s="6"/>
      <c r="AE1444" s="6"/>
      <c r="AF1444" s="6"/>
      <c r="AG1444" s="6"/>
      <c r="AH1444" s="6"/>
      <c r="AI1444" s="6"/>
      <c r="AJ1444" s="6"/>
      <c r="AK1444" s="6"/>
      <c r="AL1444" s="6"/>
      <c r="AM1444" s="6"/>
      <c r="AN1444" s="6"/>
      <c r="AO1444" s="6"/>
      <c r="AP1444" s="6"/>
      <c r="AQ1444" s="6"/>
      <c r="AR1444" s="6"/>
      <c r="AS1444" s="6"/>
      <c r="AT1444" s="6"/>
      <c r="AU1444" s="6"/>
      <c r="AV1444" s="6"/>
      <c r="AW1444" s="6"/>
      <c r="AX1444" s="6"/>
    </row>
    <row r="1445" spans="1:50" ht="12" customHeight="1">
      <c r="A1445" s="6"/>
      <c r="B1445" s="6"/>
      <c r="C1445" s="6"/>
      <c r="D1445" s="6"/>
      <c r="E1445" s="6"/>
      <c r="F1445" s="6"/>
      <c r="G1445" s="6"/>
      <c r="H1445" s="6"/>
      <c r="I1445" s="6"/>
      <c r="J1445" s="6"/>
      <c r="K1445" s="6"/>
      <c r="L1445" s="6"/>
      <c r="M1445" s="61"/>
      <c r="N1445" s="6" t="str">
        <v/>
      </c>
      <c r="O1445" s="6"/>
      <c r="P1445" s="6"/>
      <c r="Q1445" s="6"/>
      <c r="R1445" s="6"/>
      <c r="S1445" s="6"/>
      <c r="T1445" s="6"/>
      <c r="U1445" s="6"/>
      <c r="V1445" s="6"/>
      <c r="W1445" s="6"/>
      <c r="X1445" s="6"/>
      <c r="Y1445" s="6"/>
      <c r="Z1445" s="6"/>
      <c r="AA1445" s="6"/>
      <c r="AB1445" s="6"/>
      <c r="AC1445" s="6"/>
      <c r="AD1445" s="6"/>
      <c r="AE1445" s="6"/>
      <c r="AF1445" s="6"/>
      <c r="AG1445" s="6"/>
      <c r="AH1445" s="6"/>
      <c r="AI1445" s="6"/>
      <c r="AJ1445" s="6"/>
      <c r="AK1445" s="6"/>
      <c r="AL1445" s="6"/>
      <c r="AM1445" s="6"/>
      <c r="AN1445" s="6"/>
      <c r="AO1445" s="6"/>
      <c r="AP1445" s="6"/>
      <c r="AQ1445" s="6"/>
      <c r="AR1445" s="6"/>
      <c r="AS1445" s="6"/>
      <c r="AT1445" s="6"/>
      <c r="AU1445" s="6"/>
      <c r="AV1445" s="6"/>
      <c r="AW1445" s="6"/>
      <c r="AX1445" s="6"/>
    </row>
    <row r="1446" spans="1:50" ht="12" customHeight="1">
      <c r="A1446" s="6"/>
      <c r="B1446" s="6"/>
      <c r="C1446" s="6"/>
      <c r="D1446" s="6"/>
      <c r="E1446" s="6"/>
      <c r="F1446" s="6"/>
      <c r="G1446" s="6"/>
      <c r="H1446" s="6"/>
      <c r="I1446" s="6"/>
      <c r="J1446" s="6"/>
      <c r="K1446" s="6"/>
      <c r="L1446" s="6"/>
      <c r="M1446" s="61"/>
      <c r="N1446" s="6" t="str">
        <v/>
      </c>
      <c r="O1446" s="6"/>
      <c r="P1446" s="6"/>
      <c r="Q1446" s="6"/>
      <c r="R1446" s="6"/>
      <c r="S1446" s="6"/>
      <c r="T1446" s="6"/>
      <c r="U1446" s="6"/>
      <c r="V1446" s="6"/>
      <c r="W1446" s="6"/>
      <c r="X1446" s="6"/>
      <c r="Y1446" s="6"/>
      <c r="Z1446" s="6"/>
      <c r="AA1446" s="6"/>
      <c r="AB1446" s="6"/>
      <c r="AC1446" s="6"/>
      <c r="AD1446" s="6"/>
      <c r="AE1446" s="6"/>
      <c r="AF1446" s="6"/>
      <c r="AG1446" s="6"/>
      <c r="AH1446" s="6"/>
      <c r="AI1446" s="6"/>
      <c r="AJ1446" s="6"/>
      <c r="AK1446" s="6"/>
      <c r="AL1446" s="6"/>
      <c r="AM1446" s="6"/>
      <c r="AN1446" s="6"/>
      <c r="AO1446" s="6"/>
      <c r="AP1446" s="6"/>
      <c r="AQ1446" s="6"/>
      <c r="AR1446" s="6"/>
      <c r="AS1446" s="6"/>
      <c r="AT1446" s="6"/>
      <c r="AU1446" s="6"/>
      <c r="AV1446" s="6"/>
      <c r="AW1446" s="6"/>
      <c r="AX1446" s="6"/>
    </row>
    <row r="1447" spans="1:50" ht="12" customHeight="1">
      <c r="A1447" s="6"/>
      <c r="B1447" s="6"/>
      <c r="C1447" s="6"/>
      <c r="D1447" s="6"/>
      <c r="E1447" s="6"/>
      <c r="F1447" s="6"/>
      <c r="G1447" s="6"/>
      <c r="H1447" s="6"/>
      <c r="I1447" s="6"/>
      <c r="J1447" s="6"/>
      <c r="K1447" s="6"/>
      <c r="L1447" s="6"/>
      <c r="M1447" s="61"/>
      <c r="N1447" s="6" t="str">
        <v/>
      </c>
      <c r="O1447" s="6"/>
      <c r="P1447" s="6"/>
      <c r="Q1447" s="6"/>
      <c r="R1447" s="6"/>
      <c r="S1447" s="6"/>
      <c r="T1447" s="6"/>
      <c r="U1447" s="6"/>
      <c r="V1447" s="6"/>
      <c r="W1447" s="6"/>
      <c r="X1447" s="6"/>
      <c r="Y1447" s="6"/>
      <c r="Z1447" s="6"/>
      <c r="AA1447" s="6"/>
      <c r="AB1447" s="6"/>
      <c r="AC1447" s="6"/>
      <c r="AD1447" s="6"/>
      <c r="AE1447" s="6"/>
      <c r="AF1447" s="6"/>
      <c r="AG1447" s="6"/>
      <c r="AH1447" s="6"/>
      <c r="AI1447" s="6"/>
      <c r="AJ1447" s="6"/>
      <c r="AK1447" s="6"/>
      <c r="AL1447" s="6"/>
      <c r="AM1447" s="6"/>
      <c r="AN1447" s="6"/>
      <c r="AO1447" s="6"/>
      <c r="AP1447" s="6"/>
      <c r="AQ1447" s="6"/>
      <c r="AR1447" s="6"/>
      <c r="AS1447" s="6"/>
      <c r="AT1447" s="6"/>
      <c r="AU1447" s="6"/>
      <c r="AV1447" s="6"/>
      <c r="AW1447" s="6"/>
      <c r="AX1447" s="6"/>
    </row>
    <row r="1448" spans="1:50" ht="12" customHeight="1">
      <c r="A1448" s="6"/>
      <c r="B1448" s="6"/>
      <c r="C1448" s="6"/>
      <c r="D1448" s="6"/>
      <c r="E1448" s="6"/>
      <c r="F1448" s="6"/>
      <c r="G1448" s="6"/>
      <c r="H1448" s="6"/>
      <c r="I1448" s="6"/>
      <c r="J1448" s="6"/>
      <c r="K1448" s="6"/>
      <c r="L1448" s="6"/>
      <c r="M1448" s="61"/>
      <c r="N1448" s="6" t="str">
        <v/>
      </c>
      <c r="O1448" s="6"/>
      <c r="P1448" s="6"/>
      <c r="Q1448" s="6"/>
      <c r="R1448" s="6"/>
      <c r="S1448" s="6"/>
      <c r="T1448" s="6"/>
      <c r="U1448" s="6"/>
      <c r="V1448" s="6"/>
      <c r="W1448" s="6"/>
      <c r="X1448" s="6"/>
      <c r="Y1448" s="6"/>
      <c r="Z1448" s="6"/>
      <c r="AA1448" s="6"/>
      <c r="AB1448" s="6"/>
      <c r="AC1448" s="6"/>
      <c r="AD1448" s="6"/>
      <c r="AE1448" s="6"/>
      <c r="AF1448" s="6"/>
      <c r="AG1448" s="6"/>
      <c r="AH1448" s="6"/>
      <c r="AI1448" s="6"/>
      <c r="AJ1448" s="6"/>
      <c r="AK1448" s="6"/>
      <c r="AL1448" s="6"/>
      <c r="AM1448" s="6"/>
      <c r="AN1448" s="6"/>
      <c r="AO1448" s="6"/>
      <c r="AP1448" s="6"/>
      <c r="AQ1448" s="6"/>
      <c r="AR1448" s="6"/>
      <c r="AS1448" s="6"/>
      <c r="AT1448" s="6"/>
      <c r="AU1448" s="6"/>
      <c r="AV1448" s="6"/>
      <c r="AW1448" s="6"/>
      <c r="AX1448" s="6"/>
    </row>
    <row r="1449" spans="1:50" ht="12" customHeight="1">
      <c r="A1449" s="6"/>
      <c r="B1449" s="6"/>
      <c r="C1449" s="6"/>
      <c r="D1449" s="6"/>
      <c r="E1449" s="6"/>
      <c r="F1449" s="6"/>
      <c r="G1449" s="6"/>
      <c r="H1449" s="6"/>
      <c r="I1449" s="6"/>
      <c r="J1449" s="6"/>
      <c r="K1449" s="6"/>
      <c r="L1449" s="6"/>
      <c r="M1449" s="61"/>
      <c r="N1449" s="6" t="str">
        <v/>
      </c>
      <c r="O1449" s="6"/>
      <c r="P1449" s="6"/>
      <c r="Q1449" s="6"/>
      <c r="R1449" s="6"/>
      <c r="S1449" s="6"/>
      <c r="T1449" s="6"/>
      <c r="U1449" s="6"/>
      <c r="V1449" s="6"/>
      <c r="W1449" s="6"/>
      <c r="X1449" s="6"/>
      <c r="Y1449" s="6"/>
      <c r="Z1449" s="6"/>
      <c r="AA1449" s="6"/>
      <c r="AB1449" s="6"/>
      <c r="AC1449" s="6"/>
      <c r="AD1449" s="6"/>
      <c r="AE1449" s="6"/>
      <c r="AF1449" s="6"/>
      <c r="AG1449" s="6"/>
      <c r="AH1449" s="6"/>
      <c r="AI1449" s="6"/>
      <c r="AJ1449" s="6"/>
      <c r="AK1449" s="6"/>
      <c r="AL1449" s="6"/>
      <c r="AM1449" s="6"/>
      <c r="AN1449" s="6"/>
      <c r="AO1449" s="6"/>
      <c r="AP1449" s="6"/>
      <c r="AQ1449" s="6"/>
      <c r="AR1449" s="6"/>
      <c r="AS1449" s="6"/>
      <c r="AT1449" s="6"/>
      <c r="AU1449" s="6"/>
      <c r="AV1449" s="6"/>
      <c r="AW1449" s="6"/>
      <c r="AX1449" s="6"/>
    </row>
    <row r="1450" spans="1:50" ht="12" customHeight="1">
      <c r="A1450" s="6"/>
      <c r="B1450" s="6"/>
      <c r="C1450" s="6"/>
      <c r="D1450" s="6"/>
      <c r="E1450" s="6"/>
      <c r="F1450" s="6"/>
      <c r="G1450" s="6"/>
      <c r="H1450" s="6"/>
      <c r="I1450" s="6"/>
      <c r="J1450" s="6"/>
      <c r="K1450" s="6"/>
      <c r="L1450" s="6"/>
      <c r="M1450" s="61"/>
      <c r="N1450" s="6" t="str">
        <v/>
      </c>
      <c r="O1450" s="6"/>
      <c r="P1450" s="6"/>
      <c r="Q1450" s="6"/>
      <c r="R1450" s="6"/>
      <c r="S1450" s="6"/>
      <c r="T1450" s="6"/>
      <c r="U1450" s="6"/>
      <c r="V1450" s="6"/>
      <c r="W1450" s="6"/>
      <c r="X1450" s="6"/>
      <c r="Y1450" s="6"/>
      <c r="Z1450" s="6"/>
      <c r="AA1450" s="6"/>
      <c r="AB1450" s="6"/>
      <c r="AC1450" s="6"/>
      <c r="AD1450" s="6"/>
      <c r="AE1450" s="6"/>
      <c r="AF1450" s="6"/>
      <c r="AG1450" s="6"/>
      <c r="AH1450" s="6"/>
      <c r="AI1450" s="6"/>
      <c r="AJ1450" s="6"/>
      <c r="AK1450" s="6"/>
      <c r="AL1450" s="6"/>
      <c r="AM1450" s="6"/>
      <c r="AN1450" s="6"/>
      <c r="AO1450" s="6"/>
      <c r="AP1450" s="6"/>
      <c r="AQ1450" s="6"/>
      <c r="AR1450" s="6"/>
      <c r="AS1450" s="6"/>
      <c r="AT1450" s="6"/>
      <c r="AU1450" s="6"/>
      <c r="AV1450" s="6"/>
      <c r="AW1450" s="6"/>
      <c r="AX1450" s="6"/>
    </row>
    <row r="1451" spans="1:50" ht="12" customHeight="1">
      <c r="A1451" s="6"/>
      <c r="B1451" s="6"/>
      <c r="C1451" s="6"/>
      <c r="D1451" s="6"/>
      <c r="E1451" s="6"/>
      <c r="F1451" s="6"/>
      <c r="G1451" s="6"/>
      <c r="H1451" s="6"/>
      <c r="I1451" s="6"/>
      <c r="J1451" s="6"/>
      <c r="K1451" s="6"/>
      <c r="L1451" s="6"/>
      <c r="M1451" s="61"/>
      <c r="N1451" s="6" t="str">
        <v/>
      </c>
      <c r="O1451" s="6"/>
      <c r="P1451" s="6"/>
      <c r="Q1451" s="6"/>
      <c r="R1451" s="6"/>
      <c r="S1451" s="6"/>
      <c r="T1451" s="6"/>
      <c r="U1451" s="6"/>
      <c r="V1451" s="6"/>
      <c r="W1451" s="6"/>
      <c r="X1451" s="6"/>
      <c r="Y1451" s="6"/>
      <c r="Z1451" s="6"/>
      <c r="AA1451" s="6"/>
      <c r="AB1451" s="6"/>
      <c r="AC1451" s="6"/>
      <c r="AD1451" s="6"/>
      <c r="AE1451" s="6"/>
      <c r="AF1451" s="6"/>
      <c r="AG1451" s="6"/>
      <c r="AH1451" s="6"/>
      <c r="AI1451" s="6"/>
      <c r="AJ1451" s="6"/>
      <c r="AK1451" s="6"/>
      <c r="AL1451" s="6"/>
      <c r="AM1451" s="6"/>
      <c r="AN1451" s="6"/>
      <c r="AO1451" s="6"/>
      <c r="AP1451" s="6"/>
      <c r="AQ1451" s="6"/>
      <c r="AR1451" s="6"/>
      <c r="AS1451" s="6"/>
      <c r="AT1451" s="6"/>
      <c r="AU1451" s="6"/>
      <c r="AV1451" s="6"/>
      <c r="AW1451" s="6"/>
      <c r="AX1451" s="6"/>
    </row>
    <row r="1452" spans="1:50" ht="12" customHeight="1">
      <c r="A1452" s="6"/>
      <c r="B1452" s="6"/>
      <c r="C1452" s="6"/>
      <c r="D1452" s="6"/>
      <c r="E1452" s="6"/>
      <c r="F1452" s="6"/>
      <c r="G1452" s="6"/>
      <c r="H1452" s="6"/>
      <c r="I1452" s="6"/>
      <c r="J1452" s="6"/>
      <c r="K1452" s="6"/>
      <c r="L1452" s="6"/>
      <c r="M1452" s="61"/>
      <c r="N1452" s="6" t="str">
        <v/>
      </c>
      <c r="O1452" s="6"/>
      <c r="P1452" s="6"/>
      <c r="Q1452" s="6"/>
      <c r="R1452" s="6"/>
      <c r="S1452" s="6"/>
      <c r="T1452" s="6"/>
      <c r="U1452" s="6"/>
      <c r="V1452" s="6"/>
      <c r="W1452" s="6"/>
      <c r="X1452" s="6"/>
      <c r="Y1452" s="6"/>
      <c r="Z1452" s="6"/>
      <c r="AA1452" s="6"/>
      <c r="AB1452" s="6"/>
      <c r="AC1452" s="6"/>
      <c r="AD1452" s="6"/>
      <c r="AE1452" s="6"/>
      <c r="AF1452" s="6"/>
      <c r="AG1452" s="6"/>
      <c r="AH1452" s="6"/>
      <c r="AI1452" s="6"/>
      <c r="AJ1452" s="6"/>
      <c r="AK1452" s="6"/>
      <c r="AL1452" s="6"/>
      <c r="AM1452" s="6"/>
      <c r="AN1452" s="6"/>
      <c r="AO1452" s="6"/>
      <c r="AP1452" s="6"/>
      <c r="AQ1452" s="6"/>
      <c r="AR1452" s="6"/>
      <c r="AS1452" s="6"/>
      <c r="AT1452" s="6"/>
      <c r="AU1452" s="6"/>
      <c r="AV1452" s="6"/>
      <c r="AW1452" s="6"/>
      <c r="AX1452" s="6"/>
    </row>
    <row r="1453" spans="1:50" ht="12" customHeight="1">
      <c r="A1453" s="6"/>
      <c r="B1453" s="6"/>
      <c r="C1453" s="6"/>
      <c r="D1453" s="6"/>
      <c r="E1453" s="6"/>
      <c r="F1453" s="6"/>
      <c r="G1453" s="6"/>
      <c r="H1453" s="6"/>
      <c r="I1453" s="6"/>
      <c r="J1453" s="6"/>
      <c r="K1453" s="6"/>
      <c r="L1453" s="6"/>
      <c r="M1453" s="61"/>
      <c r="N1453" s="6" t="str">
        <v/>
      </c>
      <c r="O1453" s="6"/>
      <c r="P1453" s="6"/>
      <c r="Q1453" s="6"/>
      <c r="R1453" s="6"/>
      <c r="S1453" s="6"/>
      <c r="T1453" s="6"/>
      <c r="U1453" s="6"/>
      <c r="V1453" s="6"/>
      <c r="W1453" s="6"/>
      <c r="X1453" s="6"/>
      <c r="Y1453" s="6"/>
      <c r="Z1453" s="6"/>
      <c r="AA1453" s="6"/>
      <c r="AB1453" s="6"/>
      <c r="AC1453" s="6"/>
      <c r="AD1453" s="6"/>
      <c r="AE1453" s="6"/>
      <c r="AF1453" s="6"/>
      <c r="AG1453" s="6"/>
      <c r="AH1453" s="6"/>
      <c r="AI1453" s="6"/>
      <c r="AJ1453" s="6"/>
      <c r="AK1453" s="6"/>
      <c r="AL1453" s="6"/>
      <c r="AM1453" s="6"/>
      <c r="AN1453" s="6"/>
      <c r="AO1453" s="6"/>
      <c r="AP1453" s="6"/>
      <c r="AQ1453" s="6"/>
      <c r="AR1453" s="6"/>
      <c r="AS1453" s="6"/>
      <c r="AT1453" s="6"/>
      <c r="AU1453" s="6"/>
      <c r="AV1453" s="6"/>
      <c r="AW1453" s="6"/>
      <c r="AX1453" s="6"/>
    </row>
    <row r="1454" spans="1:50" ht="12" customHeight="1">
      <c r="A1454" s="6"/>
      <c r="B1454" s="6"/>
      <c r="C1454" s="6"/>
      <c r="D1454" s="6"/>
      <c r="E1454" s="6"/>
      <c r="F1454" s="6"/>
      <c r="G1454" s="6"/>
      <c r="H1454" s="6"/>
      <c r="I1454" s="6"/>
      <c r="J1454" s="6"/>
      <c r="K1454" s="6"/>
      <c r="L1454" s="6"/>
      <c r="M1454" s="61"/>
      <c r="N1454" s="6" t="str">
        <v/>
      </c>
      <c r="O1454" s="6"/>
      <c r="P1454" s="6"/>
      <c r="Q1454" s="6"/>
      <c r="R1454" s="6"/>
      <c r="S1454" s="6"/>
      <c r="T1454" s="6"/>
      <c r="U1454" s="6"/>
      <c r="V1454" s="6"/>
      <c r="W1454" s="6"/>
      <c r="X1454" s="6"/>
      <c r="Y1454" s="6"/>
      <c r="Z1454" s="6"/>
      <c r="AA1454" s="6"/>
      <c r="AB1454" s="6"/>
      <c r="AC1454" s="6"/>
      <c r="AD1454" s="6"/>
      <c r="AE1454" s="6"/>
      <c r="AF1454" s="6"/>
      <c r="AG1454" s="6"/>
      <c r="AH1454" s="6"/>
      <c r="AI1454" s="6"/>
      <c r="AJ1454" s="6"/>
      <c r="AK1454" s="6"/>
      <c r="AL1454" s="6"/>
      <c r="AM1454" s="6"/>
      <c r="AN1454" s="6"/>
      <c r="AO1454" s="6"/>
      <c r="AP1454" s="6"/>
      <c r="AQ1454" s="6"/>
      <c r="AR1454" s="6"/>
      <c r="AS1454" s="6"/>
      <c r="AT1454" s="6"/>
      <c r="AU1454" s="6"/>
      <c r="AV1454" s="6"/>
      <c r="AW1454" s="6"/>
      <c r="AX1454" s="6"/>
    </row>
    <row r="1455" spans="1:50" ht="12" customHeight="1">
      <c r="A1455" s="6"/>
      <c r="B1455" s="6"/>
      <c r="C1455" s="6"/>
      <c r="D1455" s="6"/>
      <c r="E1455" s="6"/>
      <c r="F1455" s="6"/>
      <c r="G1455" s="6"/>
      <c r="H1455" s="6"/>
      <c r="I1455" s="6"/>
      <c r="J1455" s="6"/>
      <c r="K1455" s="6"/>
      <c r="L1455" s="6"/>
      <c r="M1455" s="61"/>
      <c r="N1455" s="6" t="str">
        <v/>
      </c>
      <c r="O1455" s="6"/>
      <c r="P1455" s="6"/>
      <c r="Q1455" s="6"/>
      <c r="R1455" s="6"/>
      <c r="S1455" s="6"/>
      <c r="T1455" s="6"/>
      <c r="U1455" s="6"/>
      <c r="V1455" s="6"/>
      <c r="W1455" s="6"/>
      <c r="X1455" s="6"/>
      <c r="Y1455" s="6"/>
      <c r="Z1455" s="6"/>
      <c r="AA1455" s="6"/>
      <c r="AB1455" s="6"/>
      <c r="AC1455" s="6"/>
      <c r="AD1455" s="6"/>
      <c r="AE1455" s="6"/>
      <c r="AF1455" s="6"/>
      <c r="AG1455" s="6"/>
      <c r="AH1455" s="6"/>
      <c r="AI1455" s="6"/>
      <c r="AJ1455" s="6"/>
      <c r="AK1455" s="6"/>
      <c r="AL1455" s="6"/>
      <c r="AM1455" s="6"/>
      <c r="AN1455" s="6"/>
      <c r="AO1455" s="6"/>
      <c r="AP1455" s="6"/>
      <c r="AQ1455" s="6"/>
      <c r="AR1455" s="6"/>
      <c r="AS1455" s="6"/>
      <c r="AT1455" s="6"/>
      <c r="AU1455" s="6"/>
      <c r="AV1455" s="6"/>
      <c r="AW1455" s="6"/>
      <c r="AX1455" s="6"/>
    </row>
    <row r="1456" spans="1:50" ht="12" customHeight="1">
      <c r="A1456" s="6"/>
      <c r="B1456" s="6"/>
      <c r="C1456" s="6"/>
      <c r="D1456" s="6"/>
      <c r="E1456" s="6"/>
      <c r="F1456" s="6"/>
      <c r="G1456" s="6"/>
      <c r="H1456" s="6"/>
      <c r="I1456" s="6"/>
      <c r="J1456" s="6"/>
      <c r="K1456" s="6"/>
      <c r="L1456" s="6"/>
      <c r="M1456" s="61"/>
      <c r="N1456" s="6" t="str">
        <v/>
      </c>
      <c r="O1456" s="6"/>
      <c r="P1456" s="6"/>
      <c r="Q1456" s="6"/>
      <c r="R1456" s="6"/>
      <c r="S1456" s="6"/>
      <c r="T1456" s="6"/>
      <c r="U1456" s="6"/>
      <c r="V1456" s="6"/>
      <c r="W1456" s="6"/>
      <c r="X1456" s="6"/>
      <c r="Y1456" s="6"/>
      <c r="Z1456" s="6"/>
      <c r="AA1456" s="6"/>
      <c r="AB1456" s="6"/>
      <c r="AC1456" s="6"/>
      <c r="AD1456" s="6"/>
      <c r="AE1456" s="6"/>
      <c r="AF1456" s="6"/>
      <c r="AG1456" s="6"/>
      <c r="AH1456" s="6"/>
      <c r="AI1456" s="6"/>
      <c r="AJ1456" s="6"/>
      <c r="AK1456" s="6"/>
      <c r="AL1456" s="6"/>
      <c r="AM1456" s="6"/>
      <c r="AN1456" s="6"/>
      <c r="AO1456" s="6"/>
      <c r="AP1456" s="6"/>
      <c r="AQ1456" s="6"/>
      <c r="AR1456" s="6"/>
      <c r="AS1456" s="6"/>
      <c r="AT1456" s="6"/>
      <c r="AU1456" s="6"/>
      <c r="AV1456" s="6"/>
      <c r="AW1456" s="6"/>
      <c r="AX1456" s="6"/>
    </row>
    <row r="1457" spans="1:50" ht="12" customHeight="1">
      <c r="A1457" s="6"/>
      <c r="B1457" s="6"/>
      <c r="C1457" s="6"/>
      <c r="D1457" s="6"/>
      <c r="E1457" s="6"/>
      <c r="F1457" s="6"/>
      <c r="G1457" s="6"/>
      <c r="H1457" s="6"/>
      <c r="I1457" s="6"/>
      <c r="J1457" s="6"/>
      <c r="K1457" s="6"/>
      <c r="L1457" s="6"/>
      <c r="M1457" s="61"/>
      <c r="N1457" s="6" t="str">
        <v/>
      </c>
      <c r="O1457" s="6"/>
      <c r="P1457" s="6"/>
      <c r="Q1457" s="6"/>
      <c r="R1457" s="6"/>
      <c r="S1457" s="6"/>
      <c r="T1457" s="6"/>
      <c r="U1457" s="6"/>
      <c r="V1457" s="6"/>
      <c r="W1457" s="6"/>
      <c r="X1457" s="6"/>
      <c r="Y1457" s="6"/>
      <c r="Z1457" s="6"/>
      <c r="AA1457" s="6"/>
      <c r="AB1457" s="6"/>
      <c r="AC1457" s="6"/>
      <c r="AD1457" s="6"/>
      <c r="AE1457" s="6"/>
      <c r="AF1457" s="6"/>
      <c r="AG1457" s="6"/>
      <c r="AH1457" s="6"/>
      <c r="AI1457" s="6"/>
      <c r="AJ1457" s="6"/>
      <c r="AK1457" s="6"/>
      <c r="AL1457" s="6"/>
      <c r="AM1457" s="6"/>
      <c r="AN1457" s="6"/>
      <c r="AO1457" s="6"/>
      <c r="AP1457" s="6"/>
      <c r="AQ1457" s="6"/>
      <c r="AR1457" s="6"/>
      <c r="AS1457" s="6"/>
      <c r="AT1457" s="6"/>
      <c r="AU1457" s="6"/>
      <c r="AV1457" s="6"/>
      <c r="AW1457" s="6"/>
      <c r="AX1457" s="6"/>
    </row>
    <row r="1458" spans="1:50" ht="12" customHeight="1">
      <c r="A1458" s="6"/>
      <c r="B1458" s="6"/>
      <c r="C1458" s="6"/>
      <c r="D1458" s="6"/>
      <c r="E1458" s="6"/>
      <c r="F1458" s="6"/>
      <c r="G1458" s="6"/>
      <c r="H1458" s="6"/>
      <c r="I1458" s="6"/>
      <c r="J1458" s="6"/>
      <c r="K1458" s="6"/>
      <c r="L1458" s="6"/>
      <c r="M1458" s="61"/>
      <c r="N1458" s="6" t="str">
        <v/>
      </c>
      <c r="O1458" s="6"/>
      <c r="P1458" s="6"/>
      <c r="Q1458" s="6"/>
      <c r="R1458" s="6"/>
      <c r="S1458" s="6"/>
      <c r="T1458" s="6"/>
      <c r="U1458" s="6"/>
      <c r="V1458" s="6"/>
      <c r="W1458" s="6"/>
      <c r="X1458" s="6"/>
      <c r="Y1458" s="6"/>
      <c r="Z1458" s="6"/>
      <c r="AA1458" s="6"/>
      <c r="AB1458" s="6"/>
      <c r="AC1458" s="6"/>
      <c r="AD1458" s="6"/>
      <c r="AE1458" s="6"/>
      <c r="AF1458" s="6"/>
      <c r="AG1458" s="6"/>
      <c r="AH1458" s="6"/>
      <c r="AI1458" s="6"/>
      <c r="AJ1458" s="6"/>
      <c r="AK1458" s="6"/>
      <c r="AL1458" s="6"/>
      <c r="AM1458" s="6"/>
      <c r="AN1458" s="6"/>
      <c r="AO1458" s="6"/>
      <c r="AP1458" s="6"/>
      <c r="AQ1458" s="6"/>
      <c r="AR1458" s="6"/>
      <c r="AS1458" s="6"/>
      <c r="AT1458" s="6"/>
      <c r="AU1458" s="6"/>
      <c r="AV1458" s="6"/>
      <c r="AW1458" s="6"/>
      <c r="AX1458" s="6"/>
    </row>
    <row r="1459" spans="1:50" ht="12" customHeight="1">
      <c r="A1459" s="6"/>
      <c r="B1459" s="6"/>
      <c r="C1459" s="6"/>
      <c r="D1459" s="6"/>
      <c r="E1459" s="6"/>
      <c r="F1459" s="6"/>
      <c r="G1459" s="6"/>
      <c r="H1459" s="6"/>
      <c r="I1459" s="6"/>
      <c r="J1459" s="6"/>
      <c r="K1459" s="6"/>
      <c r="L1459" s="6"/>
      <c r="M1459" s="61"/>
      <c r="N1459" s="6" t="str">
        <v/>
      </c>
      <c r="O1459" s="6"/>
      <c r="P1459" s="6"/>
      <c r="Q1459" s="6"/>
      <c r="R1459" s="6"/>
      <c r="S1459" s="6"/>
      <c r="T1459" s="6"/>
      <c r="U1459" s="6"/>
      <c r="V1459" s="6"/>
      <c r="W1459" s="6"/>
      <c r="X1459" s="6"/>
      <c r="Y1459" s="6"/>
      <c r="Z1459" s="6"/>
      <c r="AA1459" s="6"/>
      <c r="AB1459" s="6"/>
      <c r="AC1459" s="6"/>
      <c r="AD1459" s="6"/>
      <c r="AE1459" s="6"/>
      <c r="AF1459" s="6"/>
      <c r="AG1459" s="6"/>
      <c r="AH1459" s="6"/>
      <c r="AI1459" s="6"/>
      <c r="AJ1459" s="6"/>
      <c r="AK1459" s="6"/>
      <c r="AL1459" s="6"/>
      <c r="AM1459" s="6"/>
      <c r="AN1459" s="6"/>
      <c r="AO1459" s="6"/>
      <c r="AP1459" s="6"/>
      <c r="AQ1459" s="6"/>
      <c r="AR1459" s="6"/>
      <c r="AS1459" s="6"/>
      <c r="AT1459" s="6"/>
      <c r="AU1459" s="6"/>
      <c r="AV1459" s="6"/>
      <c r="AW1459" s="6"/>
      <c r="AX1459" s="6"/>
    </row>
    <row r="1460" spans="1:50" ht="12" customHeight="1">
      <c r="A1460" s="6"/>
      <c r="B1460" s="6"/>
      <c r="C1460" s="6"/>
      <c r="D1460" s="6"/>
      <c r="E1460" s="6"/>
      <c r="F1460" s="6"/>
      <c r="G1460" s="6"/>
      <c r="H1460" s="6"/>
      <c r="I1460" s="6"/>
      <c r="J1460" s="6"/>
      <c r="K1460" s="6"/>
      <c r="L1460" s="6"/>
      <c r="M1460" s="61"/>
      <c r="N1460" s="6" t="str">
        <v/>
      </c>
      <c r="O1460" s="6"/>
      <c r="P1460" s="6"/>
      <c r="Q1460" s="6"/>
      <c r="R1460" s="6"/>
      <c r="S1460" s="6"/>
      <c r="T1460" s="6"/>
      <c r="U1460" s="6"/>
      <c r="V1460" s="6"/>
      <c r="W1460" s="6"/>
      <c r="X1460" s="6"/>
      <c r="Y1460" s="6"/>
      <c r="Z1460" s="6"/>
      <c r="AA1460" s="6"/>
      <c r="AB1460" s="6"/>
      <c r="AC1460" s="6"/>
      <c r="AD1460" s="6"/>
      <c r="AE1460" s="6"/>
      <c r="AF1460" s="6"/>
      <c r="AG1460" s="6"/>
      <c r="AH1460" s="6"/>
      <c r="AI1460" s="6"/>
      <c r="AJ1460" s="6"/>
      <c r="AK1460" s="6"/>
      <c r="AL1460" s="6"/>
      <c r="AM1460" s="6"/>
      <c r="AN1460" s="6"/>
      <c r="AO1460" s="6"/>
      <c r="AP1460" s="6"/>
      <c r="AQ1460" s="6"/>
      <c r="AR1460" s="6"/>
      <c r="AS1460" s="6"/>
      <c r="AT1460" s="6"/>
      <c r="AU1460" s="6"/>
      <c r="AV1460" s="6"/>
      <c r="AW1460" s="6"/>
      <c r="AX1460" s="6"/>
    </row>
    <row r="1461" spans="1:50" ht="12" customHeight="1">
      <c r="A1461" s="6"/>
      <c r="B1461" s="6"/>
      <c r="C1461" s="6"/>
      <c r="D1461" s="6"/>
      <c r="E1461" s="6"/>
      <c r="F1461" s="6"/>
      <c r="G1461" s="6"/>
      <c r="H1461" s="6"/>
      <c r="I1461" s="6"/>
      <c r="J1461" s="6"/>
      <c r="K1461" s="6"/>
      <c r="L1461" s="6"/>
      <c r="M1461" s="61"/>
      <c r="N1461" s="6" t="str">
        <v/>
      </c>
      <c r="O1461" s="6"/>
      <c r="P1461" s="6"/>
      <c r="Q1461" s="6"/>
      <c r="R1461" s="6"/>
      <c r="S1461" s="6"/>
      <c r="T1461" s="6"/>
      <c r="U1461" s="6"/>
      <c r="V1461" s="6"/>
      <c r="W1461" s="6"/>
      <c r="X1461" s="6"/>
      <c r="Y1461" s="6"/>
      <c r="Z1461" s="6"/>
      <c r="AA1461" s="6"/>
      <c r="AB1461" s="6"/>
      <c r="AC1461" s="6"/>
      <c r="AD1461" s="6"/>
      <c r="AE1461" s="6"/>
      <c r="AF1461" s="6"/>
      <c r="AG1461" s="6"/>
      <c r="AH1461" s="6"/>
      <c r="AI1461" s="6"/>
      <c r="AJ1461" s="6"/>
      <c r="AK1461" s="6"/>
      <c r="AL1461" s="6"/>
      <c r="AM1461" s="6"/>
      <c r="AN1461" s="6"/>
      <c r="AO1461" s="6"/>
      <c r="AP1461" s="6"/>
      <c r="AQ1461" s="6"/>
      <c r="AR1461" s="6"/>
      <c r="AS1461" s="6"/>
      <c r="AT1461" s="6"/>
      <c r="AU1461" s="6"/>
      <c r="AV1461" s="6"/>
      <c r="AW1461" s="6"/>
      <c r="AX1461" s="6"/>
    </row>
    <row r="1462" spans="1:50" ht="12" customHeight="1">
      <c r="A1462" s="6"/>
      <c r="B1462" s="6"/>
      <c r="C1462" s="6"/>
      <c r="D1462" s="6"/>
      <c r="E1462" s="6"/>
      <c r="F1462" s="6"/>
      <c r="G1462" s="6"/>
      <c r="H1462" s="6"/>
      <c r="I1462" s="6"/>
      <c r="J1462" s="6"/>
      <c r="K1462" s="6"/>
      <c r="L1462" s="6"/>
      <c r="M1462" s="61"/>
      <c r="N1462" s="6" t="str">
        <v/>
      </c>
      <c r="O1462" s="6"/>
      <c r="P1462" s="6"/>
      <c r="Q1462" s="6"/>
      <c r="R1462" s="6"/>
      <c r="S1462" s="6"/>
      <c r="T1462" s="6"/>
      <c r="U1462" s="6"/>
      <c r="V1462" s="6"/>
      <c r="W1462" s="6"/>
      <c r="X1462" s="6"/>
      <c r="Y1462" s="6"/>
      <c r="Z1462" s="6"/>
      <c r="AA1462" s="6"/>
      <c r="AB1462" s="6"/>
      <c r="AC1462" s="6"/>
      <c r="AD1462" s="6"/>
      <c r="AE1462" s="6"/>
      <c r="AF1462" s="6"/>
      <c r="AG1462" s="6"/>
      <c r="AH1462" s="6"/>
      <c r="AI1462" s="6"/>
      <c r="AJ1462" s="6"/>
      <c r="AK1462" s="6"/>
      <c r="AL1462" s="6"/>
      <c r="AM1462" s="6"/>
      <c r="AN1462" s="6"/>
      <c r="AO1462" s="6"/>
      <c r="AP1462" s="6"/>
      <c r="AQ1462" s="6"/>
      <c r="AR1462" s="6"/>
      <c r="AS1462" s="6"/>
      <c r="AT1462" s="6"/>
      <c r="AU1462" s="6"/>
      <c r="AV1462" s="6"/>
      <c r="AW1462" s="6"/>
      <c r="AX1462" s="6"/>
    </row>
    <row r="1463" spans="1:50" ht="12" customHeight="1">
      <c r="A1463" s="6"/>
      <c r="B1463" s="6"/>
      <c r="C1463" s="6"/>
      <c r="D1463" s="6"/>
      <c r="E1463" s="6"/>
      <c r="F1463" s="6"/>
      <c r="G1463" s="6"/>
      <c r="H1463" s="6"/>
      <c r="I1463" s="6"/>
      <c r="J1463" s="6"/>
      <c r="K1463" s="6"/>
      <c r="L1463" s="6"/>
      <c r="M1463" s="61"/>
      <c r="N1463" s="6" t="str">
        <v/>
      </c>
      <c r="O1463" s="6"/>
      <c r="P1463" s="6"/>
      <c r="Q1463" s="6"/>
      <c r="R1463" s="6"/>
      <c r="S1463" s="6"/>
      <c r="T1463" s="6"/>
      <c r="U1463" s="6"/>
      <c r="V1463" s="6"/>
      <c r="W1463" s="6"/>
      <c r="X1463" s="6"/>
      <c r="Y1463" s="6"/>
      <c r="Z1463" s="6"/>
      <c r="AA1463" s="6"/>
      <c r="AB1463" s="6"/>
      <c r="AC1463" s="6"/>
      <c r="AD1463" s="6"/>
      <c r="AE1463" s="6"/>
      <c r="AF1463" s="6"/>
      <c r="AG1463" s="6"/>
      <c r="AH1463" s="6"/>
      <c r="AI1463" s="6"/>
      <c r="AJ1463" s="6"/>
      <c r="AK1463" s="6"/>
      <c r="AL1463" s="6"/>
      <c r="AM1463" s="6"/>
      <c r="AN1463" s="6"/>
      <c r="AO1463" s="6"/>
      <c r="AP1463" s="6"/>
      <c r="AQ1463" s="6"/>
      <c r="AR1463" s="6"/>
      <c r="AS1463" s="6"/>
      <c r="AT1463" s="6"/>
      <c r="AU1463" s="6"/>
      <c r="AV1463" s="6"/>
      <c r="AW1463" s="6"/>
      <c r="AX1463" s="6"/>
    </row>
    <row r="1464" spans="1:50" ht="12" customHeight="1">
      <c r="A1464" s="6"/>
      <c r="B1464" s="6"/>
      <c r="C1464" s="6"/>
      <c r="D1464" s="6"/>
      <c r="E1464" s="6"/>
      <c r="F1464" s="6"/>
      <c r="G1464" s="6"/>
      <c r="H1464" s="6"/>
      <c r="I1464" s="6"/>
      <c r="J1464" s="6"/>
      <c r="K1464" s="6"/>
      <c r="L1464" s="6"/>
      <c r="M1464" s="61"/>
      <c r="N1464" s="6" t="str">
        <v/>
      </c>
      <c r="O1464" s="6"/>
      <c r="P1464" s="6"/>
      <c r="Q1464" s="6"/>
      <c r="R1464" s="6"/>
      <c r="S1464" s="6"/>
      <c r="T1464" s="6"/>
      <c r="U1464" s="6"/>
      <c r="V1464" s="6"/>
      <c r="W1464" s="6"/>
      <c r="X1464" s="6"/>
      <c r="Y1464" s="6"/>
      <c r="Z1464" s="6"/>
      <c r="AA1464" s="6"/>
      <c r="AB1464" s="6"/>
      <c r="AC1464" s="6"/>
      <c r="AD1464" s="6"/>
      <c r="AE1464" s="6"/>
      <c r="AF1464" s="6"/>
      <c r="AG1464" s="6"/>
      <c r="AH1464" s="6"/>
      <c r="AI1464" s="6"/>
      <c r="AJ1464" s="6"/>
      <c r="AK1464" s="6"/>
      <c r="AL1464" s="6"/>
      <c r="AM1464" s="6"/>
      <c r="AN1464" s="6"/>
      <c r="AO1464" s="6"/>
      <c r="AP1464" s="6"/>
      <c r="AQ1464" s="6"/>
      <c r="AR1464" s="6"/>
      <c r="AS1464" s="6"/>
      <c r="AT1464" s="6"/>
      <c r="AU1464" s="6"/>
      <c r="AV1464" s="6"/>
      <c r="AW1464" s="6"/>
      <c r="AX1464" s="6"/>
    </row>
    <row r="1465" spans="1:50" ht="12" customHeight="1">
      <c r="A1465" s="6"/>
      <c r="B1465" s="6"/>
      <c r="C1465" s="6"/>
      <c r="D1465" s="6"/>
      <c r="E1465" s="6"/>
      <c r="F1465" s="6"/>
      <c r="G1465" s="6"/>
      <c r="H1465" s="6"/>
      <c r="I1465" s="6"/>
      <c r="J1465" s="6"/>
      <c r="K1465" s="6"/>
      <c r="L1465" s="6"/>
      <c r="M1465" s="61"/>
      <c r="N1465" s="6" t="str">
        <v/>
      </c>
      <c r="O1465" s="6"/>
      <c r="P1465" s="6"/>
      <c r="Q1465" s="6"/>
      <c r="R1465" s="6"/>
      <c r="S1465" s="6"/>
      <c r="T1465" s="6"/>
      <c r="U1465" s="6"/>
      <c r="V1465" s="6"/>
      <c r="W1465" s="6"/>
      <c r="X1465" s="6"/>
      <c r="Y1465" s="6"/>
      <c r="Z1465" s="6"/>
      <c r="AA1465" s="6"/>
      <c r="AB1465" s="6"/>
      <c r="AC1465" s="6"/>
      <c r="AD1465" s="6"/>
      <c r="AE1465" s="6"/>
      <c r="AF1465" s="6"/>
      <c r="AG1465" s="6"/>
      <c r="AH1465" s="6"/>
      <c r="AI1465" s="6"/>
      <c r="AJ1465" s="6"/>
      <c r="AK1465" s="6"/>
      <c r="AL1465" s="6"/>
      <c r="AM1465" s="6"/>
      <c r="AN1465" s="6"/>
      <c r="AO1465" s="6"/>
      <c r="AP1465" s="6"/>
      <c r="AQ1465" s="6"/>
      <c r="AR1465" s="6"/>
      <c r="AS1465" s="6"/>
      <c r="AT1465" s="6"/>
      <c r="AU1465" s="6"/>
      <c r="AV1465" s="6"/>
      <c r="AW1465" s="6"/>
      <c r="AX1465" s="6"/>
    </row>
    <row r="1466" spans="1:50" ht="12" customHeight="1">
      <c r="A1466" s="6"/>
      <c r="B1466" s="6"/>
      <c r="C1466" s="6"/>
      <c r="D1466" s="6"/>
      <c r="E1466" s="6"/>
      <c r="F1466" s="6"/>
      <c r="G1466" s="6"/>
      <c r="H1466" s="6"/>
      <c r="I1466" s="6"/>
      <c r="J1466" s="6"/>
      <c r="K1466" s="6"/>
      <c r="L1466" s="6"/>
      <c r="M1466" s="61"/>
      <c r="N1466" s="6" t="str">
        <v/>
      </c>
      <c r="O1466" s="6"/>
      <c r="P1466" s="6"/>
      <c r="Q1466" s="6"/>
      <c r="R1466" s="6"/>
      <c r="S1466" s="6"/>
      <c r="T1466" s="6"/>
      <c r="U1466" s="6"/>
      <c r="V1466" s="6"/>
      <c r="W1466" s="6"/>
      <c r="X1466" s="6"/>
      <c r="Y1466" s="6"/>
      <c r="Z1466" s="6"/>
      <c r="AA1466" s="6"/>
      <c r="AB1466" s="6"/>
      <c r="AC1466" s="6"/>
      <c r="AD1466" s="6"/>
      <c r="AE1466" s="6"/>
      <c r="AF1466" s="6"/>
      <c r="AG1466" s="6"/>
      <c r="AH1466" s="6"/>
      <c r="AI1466" s="6"/>
      <c r="AJ1466" s="6"/>
      <c r="AK1466" s="6"/>
      <c r="AL1466" s="6"/>
      <c r="AM1466" s="6"/>
      <c r="AN1466" s="6"/>
      <c r="AO1466" s="6"/>
      <c r="AP1466" s="6"/>
      <c r="AQ1466" s="6"/>
      <c r="AR1466" s="6"/>
      <c r="AS1466" s="6"/>
      <c r="AT1466" s="6"/>
      <c r="AU1466" s="6"/>
      <c r="AV1466" s="6"/>
      <c r="AW1466" s="6"/>
      <c r="AX1466" s="6"/>
    </row>
    <row r="1467" spans="1:50" ht="12" customHeight="1">
      <c r="A1467" s="6"/>
      <c r="B1467" s="6"/>
      <c r="C1467" s="6"/>
      <c r="D1467" s="6"/>
      <c r="E1467" s="6"/>
      <c r="F1467" s="6"/>
      <c r="G1467" s="6"/>
      <c r="H1467" s="6"/>
      <c r="I1467" s="6"/>
      <c r="J1467" s="6"/>
      <c r="K1467" s="6"/>
      <c r="L1467" s="6"/>
      <c r="M1467" s="61"/>
      <c r="N1467" s="6" t="str">
        <v/>
      </c>
      <c r="O1467" s="6"/>
      <c r="P1467" s="6"/>
      <c r="Q1467" s="6"/>
      <c r="R1467" s="6"/>
      <c r="S1467" s="6"/>
      <c r="T1467" s="6"/>
      <c r="U1467" s="6"/>
      <c r="V1467" s="6"/>
      <c r="W1467" s="6"/>
      <c r="X1467" s="6"/>
      <c r="Y1467" s="6"/>
      <c r="Z1467" s="6"/>
      <c r="AA1467" s="6"/>
      <c r="AB1467" s="6"/>
      <c r="AC1467" s="6"/>
      <c r="AD1467" s="6"/>
      <c r="AE1467" s="6"/>
      <c r="AF1467" s="6"/>
      <c r="AG1467" s="6"/>
      <c r="AH1467" s="6"/>
      <c r="AI1467" s="6"/>
      <c r="AJ1467" s="6"/>
      <c r="AK1467" s="6"/>
      <c r="AL1467" s="6"/>
      <c r="AM1467" s="6"/>
      <c r="AN1467" s="6"/>
      <c r="AO1467" s="6"/>
      <c r="AP1467" s="6"/>
      <c r="AQ1467" s="6"/>
      <c r="AR1467" s="6"/>
      <c r="AS1467" s="6"/>
      <c r="AT1467" s="6"/>
      <c r="AU1467" s="6"/>
      <c r="AV1467" s="6"/>
      <c r="AW1467" s="6"/>
      <c r="AX1467" s="6"/>
    </row>
    <row r="1468" spans="1:50" ht="12" customHeight="1">
      <c r="A1468" s="6"/>
      <c r="B1468" s="6"/>
      <c r="C1468" s="6"/>
      <c r="D1468" s="6"/>
      <c r="E1468" s="6"/>
      <c r="F1468" s="6"/>
      <c r="G1468" s="6"/>
      <c r="H1468" s="6"/>
      <c r="I1468" s="6"/>
      <c r="J1468" s="6"/>
      <c r="K1468" s="6"/>
      <c r="L1468" s="6"/>
      <c r="M1468" s="61"/>
      <c r="N1468" s="6" t="str">
        <v/>
      </c>
      <c r="O1468" s="6"/>
      <c r="P1468" s="6"/>
      <c r="Q1468" s="6"/>
      <c r="R1468" s="6"/>
      <c r="S1468" s="6"/>
      <c r="T1468" s="6"/>
      <c r="U1468" s="6"/>
      <c r="V1468" s="6"/>
      <c r="W1468" s="6"/>
      <c r="X1468" s="6"/>
      <c r="Y1468" s="6"/>
      <c r="Z1468" s="6"/>
      <c r="AA1468" s="6"/>
      <c r="AB1468" s="6"/>
      <c r="AC1468" s="6"/>
      <c r="AD1468" s="6"/>
      <c r="AE1468" s="6"/>
      <c r="AF1468" s="6"/>
      <c r="AG1468" s="6"/>
      <c r="AH1468" s="6"/>
      <c r="AI1468" s="6"/>
      <c r="AJ1468" s="6"/>
      <c r="AK1468" s="6"/>
      <c r="AL1468" s="6"/>
      <c r="AM1468" s="6"/>
      <c r="AN1468" s="6"/>
      <c r="AO1468" s="6"/>
      <c r="AP1468" s="6"/>
      <c r="AQ1468" s="6"/>
      <c r="AR1468" s="6"/>
      <c r="AS1468" s="6"/>
      <c r="AT1468" s="6"/>
      <c r="AU1468" s="6"/>
      <c r="AV1468" s="6"/>
      <c r="AW1468" s="6"/>
      <c r="AX1468" s="6"/>
    </row>
    <row r="1469" spans="1:50" ht="12" customHeight="1">
      <c r="A1469" s="6"/>
      <c r="B1469" s="6"/>
      <c r="C1469" s="6"/>
      <c r="D1469" s="6"/>
      <c r="E1469" s="6"/>
      <c r="F1469" s="6"/>
      <c r="G1469" s="6"/>
      <c r="H1469" s="6"/>
      <c r="I1469" s="6"/>
      <c r="J1469" s="6"/>
      <c r="K1469" s="6"/>
      <c r="L1469" s="6"/>
      <c r="M1469" s="61"/>
      <c r="N1469" s="6" t="str">
        <v/>
      </c>
      <c r="O1469" s="6"/>
      <c r="P1469" s="6"/>
      <c r="Q1469" s="6"/>
      <c r="R1469" s="6"/>
      <c r="S1469" s="6"/>
      <c r="T1469" s="6"/>
      <c r="U1469" s="6"/>
      <c r="V1469" s="6"/>
      <c r="W1469" s="6"/>
      <c r="X1469" s="6"/>
      <c r="Y1469" s="6"/>
      <c r="Z1469" s="6"/>
      <c r="AA1469" s="6"/>
      <c r="AB1469" s="6"/>
      <c r="AC1469" s="6"/>
      <c r="AD1469" s="6"/>
      <c r="AE1469" s="6"/>
      <c r="AF1469" s="6"/>
      <c r="AG1469" s="6"/>
      <c r="AH1469" s="6"/>
      <c r="AI1469" s="6"/>
      <c r="AJ1469" s="6"/>
      <c r="AK1469" s="6"/>
      <c r="AL1469" s="6"/>
      <c r="AM1469" s="6"/>
      <c r="AN1469" s="6"/>
      <c r="AO1469" s="6"/>
      <c r="AP1469" s="6"/>
      <c r="AQ1469" s="6"/>
      <c r="AR1469" s="6"/>
      <c r="AS1469" s="6"/>
      <c r="AT1469" s="6"/>
      <c r="AU1469" s="6"/>
      <c r="AV1469" s="6"/>
      <c r="AW1469" s="6"/>
      <c r="AX1469" s="6"/>
    </row>
    <row r="1470" spans="1:50" ht="12" customHeight="1">
      <c r="A1470" s="6"/>
      <c r="B1470" s="6"/>
      <c r="C1470" s="6"/>
      <c r="D1470" s="6"/>
      <c r="E1470" s="6"/>
      <c r="F1470" s="6"/>
      <c r="G1470" s="6"/>
      <c r="H1470" s="6"/>
      <c r="I1470" s="6"/>
      <c r="J1470" s="6"/>
      <c r="K1470" s="6"/>
      <c r="L1470" s="6"/>
      <c r="M1470" s="61"/>
      <c r="N1470" s="6" t="str">
        <v/>
      </c>
      <c r="O1470" s="6"/>
      <c r="P1470" s="6"/>
      <c r="Q1470" s="6"/>
      <c r="R1470" s="6"/>
      <c r="S1470" s="6"/>
      <c r="T1470" s="6"/>
      <c r="U1470" s="6"/>
      <c r="V1470" s="6"/>
      <c r="W1470" s="6"/>
      <c r="X1470" s="6"/>
      <c r="Y1470" s="6"/>
      <c r="Z1470" s="6"/>
      <c r="AA1470" s="6"/>
      <c r="AB1470" s="6"/>
      <c r="AC1470" s="6"/>
      <c r="AD1470" s="6"/>
      <c r="AE1470" s="6"/>
      <c r="AF1470" s="6"/>
      <c r="AG1470" s="6"/>
      <c r="AH1470" s="6"/>
      <c r="AI1470" s="6"/>
      <c r="AJ1470" s="6"/>
      <c r="AK1470" s="6"/>
      <c r="AL1470" s="6"/>
      <c r="AM1470" s="6"/>
      <c r="AN1470" s="6"/>
      <c r="AO1470" s="6"/>
      <c r="AP1470" s="6"/>
      <c r="AQ1470" s="6"/>
      <c r="AR1470" s="6"/>
      <c r="AS1470" s="6"/>
      <c r="AT1470" s="6"/>
      <c r="AU1470" s="6"/>
      <c r="AV1470" s="6"/>
      <c r="AW1470" s="6"/>
      <c r="AX1470" s="6"/>
    </row>
    <row r="1471" spans="1:50" ht="12" customHeight="1">
      <c r="A1471" s="6"/>
      <c r="B1471" s="6"/>
      <c r="C1471" s="6"/>
      <c r="D1471" s="6"/>
      <c r="E1471" s="6"/>
      <c r="F1471" s="6"/>
      <c r="G1471" s="6"/>
      <c r="H1471" s="6"/>
      <c r="I1471" s="6"/>
      <c r="J1471" s="6"/>
      <c r="K1471" s="6"/>
      <c r="L1471" s="6"/>
      <c r="M1471" s="61"/>
      <c r="N1471" s="6" t="str">
        <v/>
      </c>
      <c r="O1471" s="6"/>
      <c r="P1471" s="6"/>
      <c r="Q1471" s="6"/>
      <c r="R1471" s="6"/>
      <c r="S1471" s="6"/>
      <c r="T1471" s="6"/>
      <c r="U1471" s="6"/>
      <c r="V1471" s="6"/>
      <c r="W1471" s="6"/>
      <c r="X1471" s="6"/>
      <c r="Y1471" s="6"/>
      <c r="Z1471" s="6"/>
      <c r="AA1471" s="6"/>
      <c r="AB1471" s="6"/>
      <c r="AC1471" s="6"/>
      <c r="AD1471" s="6"/>
      <c r="AE1471" s="6"/>
      <c r="AF1471" s="6"/>
      <c r="AG1471" s="6"/>
      <c r="AH1471" s="6"/>
      <c r="AI1471" s="6"/>
      <c r="AJ1471" s="6"/>
      <c r="AK1471" s="6"/>
      <c r="AL1471" s="6"/>
      <c r="AM1471" s="6"/>
      <c r="AN1471" s="6"/>
      <c r="AO1471" s="6"/>
      <c r="AP1471" s="6"/>
      <c r="AQ1471" s="6"/>
      <c r="AR1471" s="6"/>
      <c r="AS1471" s="6"/>
      <c r="AT1471" s="6"/>
      <c r="AU1471" s="6"/>
      <c r="AV1471" s="6"/>
      <c r="AW1471" s="6"/>
      <c r="AX1471" s="6"/>
    </row>
    <row r="1472" spans="1:50" ht="12" customHeight="1">
      <c r="A1472" s="6"/>
      <c r="B1472" s="6"/>
      <c r="C1472" s="6"/>
      <c r="D1472" s="6"/>
      <c r="E1472" s="6"/>
      <c r="F1472" s="6"/>
      <c r="G1472" s="6"/>
      <c r="H1472" s="6"/>
      <c r="I1472" s="6"/>
      <c r="J1472" s="6"/>
      <c r="K1472" s="6"/>
      <c r="L1472" s="6"/>
      <c r="M1472" s="61"/>
      <c r="N1472" s="6" t="str">
        <v/>
      </c>
      <c r="O1472" s="6"/>
      <c r="P1472" s="6"/>
      <c r="Q1472" s="6"/>
      <c r="R1472" s="6"/>
      <c r="S1472" s="6"/>
      <c r="T1472" s="6"/>
      <c r="U1472" s="6"/>
      <c r="V1472" s="6"/>
      <c r="W1472" s="6"/>
      <c r="X1472" s="6"/>
      <c r="Y1472" s="6"/>
      <c r="Z1472" s="6"/>
      <c r="AA1472" s="6"/>
      <c r="AB1472" s="6"/>
      <c r="AC1472" s="6"/>
      <c r="AD1472" s="6"/>
      <c r="AE1472" s="6"/>
      <c r="AF1472" s="6"/>
      <c r="AG1472" s="6"/>
      <c r="AH1472" s="6"/>
      <c r="AI1472" s="6"/>
      <c r="AJ1472" s="6"/>
      <c r="AK1472" s="6"/>
      <c r="AL1472" s="6"/>
      <c r="AM1472" s="6"/>
      <c r="AN1472" s="6"/>
      <c r="AO1472" s="6"/>
      <c r="AP1472" s="6"/>
      <c r="AQ1472" s="6"/>
      <c r="AR1472" s="6"/>
      <c r="AS1472" s="6"/>
      <c r="AT1472" s="6"/>
      <c r="AU1472" s="6"/>
      <c r="AV1472" s="6"/>
      <c r="AW1472" s="6"/>
      <c r="AX1472" s="6"/>
    </row>
    <row r="1473" spans="1:50" ht="12" customHeight="1">
      <c r="A1473" s="6"/>
      <c r="B1473" s="6"/>
      <c r="C1473" s="6"/>
      <c r="D1473" s="6"/>
      <c r="E1473" s="6"/>
      <c r="F1473" s="6"/>
      <c r="G1473" s="6"/>
      <c r="H1473" s="6"/>
      <c r="I1473" s="6"/>
      <c r="J1473" s="6"/>
      <c r="K1473" s="6"/>
      <c r="L1473" s="6"/>
      <c r="M1473" s="61"/>
      <c r="N1473" s="6" t="str">
        <v/>
      </c>
      <c r="O1473" s="6"/>
      <c r="P1473" s="6"/>
      <c r="Q1473" s="6"/>
      <c r="R1473" s="6"/>
      <c r="S1473" s="6"/>
      <c r="T1473" s="6"/>
      <c r="U1473" s="6"/>
      <c r="V1473" s="6"/>
      <c r="W1473" s="6"/>
      <c r="X1473" s="6"/>
      <c r="Y1473" s="6"/>
      <c r="Z1473" s="6"/>
      <c r="AA1473" s="6"/>
      <c r="AB1473" s="6"/>
      <c r="AC1473" s="6"/>
      <c r="AD1473" s="6"/>
      <c r="AE1473" s="6"/>
      <c r="AF1473" s="6"/>
      <c r="AG1473" s="6"/>
      <c r="AH1473" s="6"/>
      <c r="AI1473" s="6"/>
      <c r="AJ1473" s="6"/>
      <c r="AK1473" s="6"/>
      <c r="AL1473" s="6"/>
      <c r="AM1473" s="6"/>
      <c r="AN1473" s="6"/>
      <c r="AO1473" s="6"/>
      <c r="AP1473" s="6"/>
      <c r="AQ1473" s="6"/>
      <c r="AR1473" s="6"/>
      <c r="AS1473" s="6"/>
      <c r="AT1473" s="6"/>
      <c r="AU1473" s="6"/>
      <c r="AV1473" s="6"/>
      <c r="AW1473" s="6"/>
      <c r="AX1473" s="6"/>
    </row>
    <row r="1474" spans="1:50" ht="12" customHeight="1">
      <c r="A1474" s="6"/>
      <c r="B1474" s="6"/>
      <c r="C1474" s="6"/>
      <c r="D1474" s="6"/>
      <c r="E1474" s="6"/>
      <c r="F1474" s="6"/>
      <c r="G1474" s="6"/>
      <c r="H1474" s="6"/>
      <c r="I1474" s="6"/>
      <c r="J1474" s="6"/>
      <c r="K1474" s="6"/>
      <c r="L1474" s="6"/>
      <c r="M1474" s="61"/>
      <c r="N1474" s="6" t="str">
        <v/>
      </c>
      <c r="O1474" s="6"/>
      <c r="P1474" s="6"/>
      <c r="Q1474" s="6"/>
      <c r="R1474" s="6"/>
      <c r="S1474" s="6"/>
      <c r="T1474" s="6"/>
      <c r="U1474" s="6"/>
      <c r="V1474" s="6"/>
      <c r="W1474" s="6"/>
      <c r="X1474" s="6"/>
      <c r="Y1474" s="6"/>
      <c r="Z1474" s="6"/>
      <c r="AA1474" s="6"/>
      <c r="AB1474" s="6"/>
      <c r="AC1474" s="6"/>
      <c r="AD1474" s="6"/>
      <c r="AE1474" s="6"/>
      <c r="AF1474" s="6"/>
      <c r="AG1474" s="6"/>
      <c r="AH1474" s="6"/>
      <c r="AI1474" s="6"/>
      <c r="AJ1474" s="6"/>
      <c r="AK1474" s="6"/>
      <c r="AL1474" s="6"/>
      <c r="AM1474" s="6"/>
      <c r="AN1474" s="6"/>
      <c r="AO1474" s="6"/>
      <c r="AP1474" s="6"/>
      <c r="AQ1474" s="6"/>
      <c r="AR1474" s="6"/>
      <c r="AS1474" s="6"/>
      <c r="AT1474" s="6"/>
      <c r="AU1474" s="6"/>
      <c r="AV1474" s="6"/>
      <c r="AW1474" s="6"/>
      <c r="AX1474" s="6"/>
    </row>
    <row r="1475" spans="1:50" ht="12" customHeight="1">
      <c r="A1475" s="6"/>
      <c r="B1475" s="6"/>
      <c r="C1475" s="6"/>
      <c r="D1475" s="6"/>
      <c r="E1475" s="6"/>
      <c r="F1475" s="6"/>
      <c r="G1475" s="6"/>
      <c r="H1475" s="6"/>
      <c r="I1475" s="6"/>
      <c r="J1475" s="6"/>
      <c r="K1475" s="6"/>
      <c r="L1475" s="6"/>
      <c r="M1475" s="61"/>
      <c r="N1475" s="6" t="str">
        <v/>
      </c>
      <c r="O1475" s="6"/>
      <c r="P1475" s="6"/>
      <c r="Q1475" s="6"/>
      <c r="R1475" s="6"/>
      <c r="S1475" s="6"/>
      <c r="T1475" s="6"/>
      <c r="U1475" s="6"/>
      <c r="V1475" s="6"/>
      <c r="W1475" s="6"/>
      <c r="X1475" s="6"/>
      <c r="Y1475" s="6"/>
      <c r="Z1475" s="6"/>
      <c r="AA1475" s="6"/>
      <c r="AB1475" s="6"/>
      <c r="AC1475" s="6"/>
      <c r="AD1475" s="6"/>
      <c r="AE1475" s="6"/>
      <c r="AF1475" s="6"/>
      <c r="AG1475" s="6"/>
      <c r="AH1475" s="6"/>
      <c r="AI1475" s="6"/>
      <c r="AJ1475" s="6"/>
      <c r="AK1475" s="6"/>
      <c r="AL1475" s="6"/>
      <c r="AM1475" s="6"/>
      <c r="AN1475" s="6"/>
      <c r="AO1475" s="6"/>
      <c r="AP1475" s="6"/>
      <c r="AQ1475" s="6"/>
      <c r="AR1475" s="6"/>
      <c r="AS1475" s="6"/>
      <c r="AT1475" s="6"/>
      <c r="AU1475" s="6"/>
      <c r="AV1475" s="6"/>
      <c r="AW1475" s="6"/>
      <c r="AX1475" s="6"/>
    </row>
    <row r="1476" spans="1:50" ht="12" customHeight="1">
      <c r="A1476" s="6"/>
      <c r="B1476" s="6"/>
      <c r="C1476" s="6"/>
      <c r="D1476" s="6"/>
      <c r="E1476" s="6"/>
      <c r="F1476" s="6"/>
      <c r="G1476" s="6"/>
      <c r="H1476" s="6"/>
      <c r="I1476" s="6"/>
      <c r="J1476" s="6"/>
      <c r="K1476" s="6"/>
      <c r="L1476" s="6"/>
      <c r="M1476" s="61"/>
      <c r="N1476" s="6" t="str">
        <v/>
      </c>
      <c r="O1476" s="6"/>
      <c r="P1476" s="6"/>
      <c r="Q1476" s="6"/>
      <c r="R1476" s="6"/>
      <c r="S1476" s="6"/>
      <c r="T1476" s="6"/>
      <c r="U1476" s="6"/>
      <c r="V1476" s="6"/>
      <c r="W1476" s="6"/>
      <c r="X1476" s="6"/>
      <c r="Y1476" s="6"/>
      <c r="Z1476" s="6"/>
      <c r="AA1476" s="6"/>
      <c r="AB1476" s="6"/>
      <c r="AC1476" s="6"/>
      <c r="AD1476" s="6"/>
      <c r="AE1476" s="6"/>
      <c r="AF1476" s="6"/>
      <c r="AG1476" s="6"/>
      <c r="AH1476" s="6"/>
      <c r="AI1476" s="6"/>
      <c r="AJ1476" s="6"/>
      <c r="AK1476" s="6"/>
      <c r="AL1476" s="6"/>
      <c r="AM1476" s="6"/>
      <c r="AN1476" s="6"/>
      <c r="AO1476" s="6"/>
      <c r="AP1476" s="6"/>
      <c r="AQ1476" s="6"/>
      <c r="AR1476" s="6"/>
      <c r="AS1476" s="6"/>
      <c r="AT1476" s="6"/>
      <c r="AU1476" s="6"/>
      <c r="AV1476" s="6"/>
      <c r="AW1476" s="6"/>
      <c r="AX1476" s="6"/>
    </row>
    <row r="1477" spans="1:50" ht="12" customHeight="1">
      <c r="A1477" s="6"/>
      <c r="B1477" s="6"/>
      <c r="C1477" s="6"/>
      <c r="D1477" s="6"/>
      <c r="E1477" s="6"/>
      <c r="F1477" s="6"/>
      <c r="G1477" s="6"/>
      <c r="H1477" s="6"/>
      <c r="I1477" s="6"/>
      <c r="J1477" s="6"/>
      <c r="K1477" s="6"/>
      <c r="L1477" s="6"/>
      <c r="M1477" s="61"/>
      <c r="N1477" s="6" t="str">
        <v/>
      </c>
      <c r="O1477" s="6"/>
      <c r="P1477" s="6"/>
      <c r="Q1477" s="6"/>
      <c r="R1477" s="6"/>
      <c r="S1477" s="6"/>
      <c r="T1477" s="6"/>
      <c r="U1477" s="6"/>
      <c r="V1477" s="6"/>
      <c r="W1477" s="6"/>
      <c r="X1477" s="6"/>
      <c r="Y1477" s="6"/>
      <c r="Z1477" s="6"/>
      <c r="AA1477" s="6"/>
      <c r="AB1477" s="6"/>
      <c r="AC1477" s="6"/>
      <c r="AD1477" s="6"/>
      <c r="AE1477" s="6"/>
      <c r="AF1477" s="6"/>
      <c r="AG1477" s="6"/>
      <c r="AH1477" s="6"/>
      <c r="AI1477" s="6"/>
      <c r="AJ1477" s="6"/>
      <c r="AK1477" s="6"/>
      <c r="AL1477" s="6"/>
      <c r="AM1477" s="6"/>
      <c r="AN1477" s="6"/>
      <c r="AO1477" s="6"/>
      <c r="AP1477" s="6"/>
      <c r="AQ1477" s="6"/>
      <c r="AR1477" s="6"/>
      <c r="AS1477" s="6"/>
      <c r="AT1477" s="6"/>
      <c r="AU1477" s="6"/>
      <c r="AV1477" s="6"/>
      <c r="AW1477" s="6"/>
      <c r="AX1477" s="6"/>
    </row>
    <row r="1478" spans="1:50" ht="12" customHeight="1">
      <c r="A1478" s="6"/>
      <c r="B1478" s="6"/>
      <c r="C1478" s="6"/>
      <c r="D1478" s="6"/>
      <c r="E1478" s="6"/>
      <c r="F1478" s="6"/>
      <c r="G1478" s="6"/>
      <c r="H1478" s="6"/>
      <c r="I1478" s="6"/>
      <c r="J1478" s="6"/>
      <c r="K1478" s="6"/>
      <c r="L1478" s="6"/>
      <c r="M1478" s="61"/>
      <c r="N1478" s="6" t="str">
        <v/>
      </c>
      <c r="O1478" s="6"/>
      <c r="P1478" s="6"/>
      <c r="Q1478" s="6"/>
      <c r="R1478" s="6"/>
      <c r="S1478" s="6"/>
      <c r="T1478" s="6"/>
      <c r="U1478" s="6"/>
      <c r="V1478" s="6"/>
      <c r="W1478" s="6"/>
      <c r="X1478" s="6"/>
      <c r="Y1478" s="6"/>
      <c r="Z1478" s="6"/>
      <c r="AA1478" s="6"/>
      <c r="AB1478" s="6"/>
      <c r="AC1478" s="6"/>
      <c r="AD1478" s="6"/>
      <c r="AE1478" s="6"/>
      <c r="AF1478" s="6"/>
      <c r="AG1478" s="6"/>
      <c r="AH1478" s="6"/>
      <c r="AI1478" s="6"/>
      <c r="AJ1478" s="6"/>
      <c r="AK1478" s="6"/>
      <c r="AL1478" s="6"/>
      <c r="AM1478" s="6"/>
      <c r="AN1478" s="6"/>
      <c r="AO1478" s="6"/>
      <c r="AP1478" s="6"/>
      <c r="AQ1478" s="6"/>
      <c r="AR1478" s="6"/>
      <c r="AS1478" s="6"/>
      <c r="AT1478" s="6"/>
      <c r="AU1478" s="6"/>
      <c r="AV1478" s="6"/>
      <c r="AW1478" s="6"/>
      <c r="AX1478" s="6"/>
    </row>
    <row r="1479" spans="1:50" ht="12" customHeight="1">
      <c r="A1479" s="6"/>
      <c r="B1479" s="6"/>
      <c r="C1479" s="6"/>
      <c r="D1479" s="6"/>
      <c r="E1479" s="6"/>
      <c r="F1479" s="6"/>
      <c r="G1479" s="6"/>
      <c r="H1479" s="6"/>
      <c r="I1479" s="6"/>
      <c r="J1479" s="6"/>
      <c r="K1479" s="6"/>
      <c r="L1479" s="6"/>
      <c r="M1479" s="61"/>
      <c r="N1479" s="6" t="str">
        <v/>
      </c>
      <c r="O1479" s="6"/>
      <c r="P1479" s="6"/>
      <c r="Q1479" s="6"/>
      <c r="R1479" s="6"/>
      <c r="S1479" s="6"/>
      <c r="T1479" s="6"/>
      <c r="U1479" s="6"/>
      <c r="V1479" s="6"/>
      <c r="W1479" s="6"/>
      <c r="X1479" s="6"/>
      <c r="Y1479" s="6"/>
      <c r="Z1479" s="6"/>
      <c r="AA1479" s="6"/>
      <c r="AB1479" s="6"/>
      <c r="AC1479" s="6"/>
      <c r="AD1479" s="6"/>
      <c r="AE1479" s="6"/>
      <c r="AF1479" s="6"/>
      <c r="AG1479" s="6"/>
      <c r="AH1479" s="6"/>
      <c r="AI1479" s="6"/>
      <c r="AJ1479" s="6"/>
      <c r="AK1479" s="6"/>
      <c r="AL1479" s="6"/>
      <c r="AM1479" s="6"/>
      <c r="AN1479" s="6"/>
      <c r="AO1479" s="6"/>
      <c r="AP1479" s="6"/>
      <c r="AQ1479" s="6"/>
      <c r="AR1479" s="6"/>
      <c r="AS1479" s="6"/>
      <c r="AT1479" s="6"/>
      <c r="AU1479" s="6"/>
      <c r="AV1479" s="6"/>
      <c r="AW1479" s="6"/>
      <c r="AX1479" s="6"/>
    </row>
    <row r="1480" spans="1:50" ht="12" customHeight="1">
      <c r="A1480" s="6"/>
      <c r="B1480" s="6"/>
      <c r="C1480" s="6"/>
      <c r="D1480" s="6"/>
      <c r="E1480" s="6"/>
      <c r="F1480" s="6"/>
      <c r="G1480" s="6"/>
      <c r="H1480" s="6"/>
      <c r="I1480" s="6"/>
      <c r="J1480" s="6"/>
      <c r="K1480" s="6"/>
      <c r="L1480" s="6"/>
      <c r="M1480" s="61"/>
      <c r="N1480" s="6" t="str">
        <v/>
      </c>
      <c r="O1480" s="6"/>
      <c r="P1480" s="6"/>
      <c r="Q1480" s="6"/>
      <c r="R1480" s="6"/>
      <c r="S1480" s="6"/>
      <c r="T1480" s="6"/>
      <c r="U1480" s="6"/>
      <c r="V1480" s="6"/>
      <c r="W1480" s="6"/>
      <c r="X1480" s="6"/>
      <c r="Y1480" s="6"/>
      <c r="Z1480" s="6"/>
      <c r="AA1480" s="6"/>
      <c r="AB1480" s="6"/>
      <c r="AC1480" s="6"/>
      <c r="AD1480" s="6"/>
      <c r="AE1480" s="6"/>
      <c r="AF1480" s="6"/>
      <c r="AG1480" s="6"/>
      <c r="AH1480" s="6"/>
      <c r="AI1480" s="6"/>
      <c r="AJ1480" s="6"/>
      <c r="AK1480" s="6"/>
      <c r="AL1480" s="6"/>
      <c r="AM1480" s="6"/>
      <c r="AN1480" s="6"/>
      <c r="AO1480" s="6"/>
      <c r="AP1480" s="6"/>
      <c r="AQ1480" s="6"/>
      <c r="AR1480" s="6"/>
      <c r="AS1480" s="6"/>
      <c r="AT1480" s="6"/>
      <c r="AU1480" s="6"/>
      <c r="AV1480" s="6"/>
      <c r="AW1480" s="6"/>
      <c r="AX1480" s="6"/>
    </row>
    <row r="1481" spans="1:50" ht="12" customHeight="1">
      <c r="A1481" s="6"/>
      <c r="B1481" s="6"/>
      <c r="C1481" s="6"/>
      <c r="D1481" s="6"/>
      <c r="E1481" s="6"/>
      <c r="F1481" s="6"/>
      <c r="G1481" s="6"/>
      <c r="H1481" s="6"/>
      <c r="I1481" s="6"/>
      <c r="J1481" s="6"/>
      <c r="K1481" s="6"/>
      <c r="L1481" s="6"/>
      <c r="M1481" s="61"/>
      <c r="N1481" s="6" t="str">
        <v/>
      </c>
      <c r="O1481" s="6"/>
      <c r="P1481" s="6"/>
      <c r="Q1481" s="6"/>
      <c r="R1481" s="6"/>
      <c r="S1481" s="6"/>
      <c r="T1481" s="6"/>
      <c r="U1481" s="6"/>
      <c r="V1481" s="6"/>
      <c r="W1481" s="6"/>
      <c r="X1481" s="6"/>
      <c r="Y1481" s="6"/>
      <c r="Z1481" s="6"/>
      <c r="AA1481" s="6"/>
      <c r="AB1481" s="6"/>
      <c r="AC1481" s="6"/>
      <c r="AD1481" s="6"/>
      <c r="AE1481" s="6"/>
      <c r="AF1481" s="6"/>
      <c r="AG1481" s="6"/>
      <c r="AH1481" s="6"/>
      <c r="AI1481" s="6"/>
      <c r="AJ1481" s="6"/>
      <c r="AK1481" s="6"/>
      <c r="AL1481" s="6"/>
      <c r="AM1481" s="6"/>
      <c r="AN1481" s="6"/>
      <c r="AO1481" s="6"/>
      <c r="AP1481" s="6"/>
      <c r="AQ1481" s="6"/>
      <c r="AR1481" s="6"/>
      <c r="AS1481" s="6"/>
      <c r="AT1481" s="6"/>
      <c r="AU1481" s="6"/>
      <c r="AV1481" s="6"/>
      <c r="AW1481" s="6"/>
      <c r="AX1481" s="6"/>
    </row>
    <row r="1482" spans="1:50" ht="12" customHeight="1">
      <c r="A1482" s="6"/>
      <c r="B1482" s="6"/>
      <c r="C1482" s="6"/>
      <c r="D1482" s="6"/>
      <c r="E1482" s="6"/>
      <c r="F1482" s="6"/>
      <c r="G1482" s="6"/>
      <c r="H1482" s="6"/>
      <c r="I1482" s="6"/>
      <c r="J1482" s="6"/>
      <c r="K1482" s="6"/>
      <c r="L1482" s="6"/>
      <c r="M1482" s="61"/>
      <c r="N1482" s="6" t="str">
        <v/>
      </c>
      <c r="O1482" s="6"/>
      <c r="P1482" s="6"/>
      <c r="Q1482" s="6"/>
      <c r="R1482" s="6"/>
      <c r="S1482" s="6"/>
      <c r="T1482" s="6"/>
      <c r="U1482" s="6"/>
      <c r="V1482" s="6"/>
      <c r="W1482" s="6"/>
      <c r="X1482" s="6"/>
      <c r="Y1482" s="6"/>
      <c r="Z1482" s="6"/>
      <c r="AA1482" s="6"/>
      <c r="AB1482" s="6"/>
      <c r="AC1482" s="6"/>
      <c r="AD1482" s="6"/>
      <c r="AE1482" s="6"/>
      <c r="AF1482" s="6"/>
      <c r="AG1482" s="6"/>
      <c r="AH1482" s="6"/>
      <c r="AI1482" s="6"/>
      <c r="AJ1482" s="6"/>
      <c r="AK1482" s="6"/>
      <c r="AL1482" s="6"/>
      <c r="AM1482" s="6"/>
      <c r="AN1482" s="6"/>
      <c r="AO1482" s="6"/>
      <c r="AP1482" s="6"/>
      <c r="AQ1482" s="6"/>
      <c r="AR1482" s="6"/>
      <c r="AS1482" s="6"/>
      <c r="AT1482" s="6"/>
      <c r="AU1482" s="6"/>
      <c r="AV1482" s="6"/>
      <c r="AW1482" s="6"/>
      <c r="AX1482" s="6"/>
    </row>
    <row r="1483" spans="1:50" ht="12" customHeight="1">
      <c r="A1483" s="6"/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6"/>
      <c r="M1483" s="61"/>
      <c r="N1483" s="6" t="str">
        <v/>
      </c>
      <c r="O1483" s="6"/>
      <c r="P1483" s="6"/>
      <c r="Q1483" s="6"/>
      <c r="R1483" s="6"/>
      <c r="S1483" s="6"/>
      <c r="T1483" s="6"/>
      <c r="U1483" s="6"/>
      <c r="V1483" s="6"/>
      <c r="W1483" s="6"/>
      <c r="X1483" s="6"/>
      <c r="Y1483" s="6"/>
      <c r="Z1483" s="6"/>
      <c r="AA1483" s="6"/>
      <c r="AB1483" s="6"/>
      <c r="AC1483" s="6"/>
      <c r="AD1483" s="6"/>
      <c r="AE1483" s="6"/>
      <c r="AF1483" s="6"/>
      <c r="AG1483" s="6"/>
      <c r="AH1483" s="6"/>
      <c r="AI1483" s="6"/>
      <c r="AJ1483" s="6"/>
      <c r="AK1483" s="6"/>
      <c r="AL1483" s="6"/>
      <c r="AM1483" s="6"/>
      <c r="AN1483" s="6"/>
      <c r="AO1483" s="6"/>
      <c r="AP1483" s="6"/>
      <c r="AQ1483" s="6"/>
      <c r="AR1483" s="6"/>
      <c r="AS1483" s="6"/>
      <c r="AT1483" s="6"/>
      <c r="AU1483" s="6"/>
      <c r="AV1483" s="6"/>
      <c r="AW1483" s="6"/>
      <c r="AX1483" s="6"/>
    </row>
    <row r="1484" spans="1:50" ht="12" customHeight="1">
      <c r="A1484" s="6"/>
      <c r="B1484" s="6"/>
      <c r="C1484" s="6"/>
      <c r="D1484" s="6"/>
      <c r="E1484" s="6"/>
      <c r="F1484" s="6"/>
      <c r="G1484" s="6"/>
      <c r="H1484" s="6"/>
      <c r="I1484" s="6"/>
      <c r="J1484" s="6"/>
      <c r="K1484" s="6"/>
      <c r="L1484" s="6"/>
      <c r="M1484" s="61"/>
      <c r="N1484" s="6" t="str">
        <v/>
      </c>
      <c r="O1484" s="6"/>
      <c r="P1484" s="6"/>
      <c r="Q1484" s="6"/>
      <c r="R1484" s="6"/>
      <c r="S1484" s="6"/>
      <c r="T1484" s="6"/>
      <c r="U1484" s="6"/>
      <c r="V1484" s="6"/>
      <c r="W1484" s="6"/>
      <c r="X1484" s="6"/>
      <c r="Y1484" s="6"/>
      <c r="Z1484" s="6"/>
      <c r="AA1484" s="6"/>
      <c r="AB1484" s="6"/>
      <c r="AC1484" s="6"/>
      <c r="AD1484" s="6"/>
      <c r="AE1484" s="6"/>
      <c r="AF1484" s="6"/>
      <c r="AG1484" s="6"/>
      <c r="AH1484" s="6"/>
      <c r="AI1484" s="6"/>
      <c r="AJ1484" s="6"/>
      <c r="AK1484" s="6"/>
      <c r="AL1484" s="6"/>
      <c r="AM1484" s="6"/>
      <c r="AN1484" s="6"/>
      <c r="AO1484" s="6"/>
      <c r="AP1484" s="6"/>
      <c r="AQ1484" s="6"/>
      <c r="AR1484" s="6"/>
      <c r="AS1484" s="6"/>
      <c r="AT1484" s="6"/>
      <c r="AU1484" s="6"/>
      <c r="AV1484" s="6"/>
      <c r="AW1484" s="6"/>
      <c r="AX1484" s="6"/>
    </row>
    <row r="1485" spans="1:50" ht="12" customHeight="1">
      <c r="A1485" s="6"/>
      <c r="B1485" s="6"/>
      <c r="C1485" s="6"/>
      <c r="D1485" s="6"/>
      <c r="E1485" s="6"/>
      <c r="F1485" s="6"/>
      <c r="G1485" s="6"/>
      <c r="H1485" s="6"/>
      <c r="I1485" s="6"/>
      <c r="J1485" s="6"/>
      <c r="K1485" s="6"/>
      <c r="L1485" s="6"/>
      <c r="M1485" s="61"/>
      <c r="N1485" s="6" t="str">
        <v/>
      </c>
      <c r="O1485" s="6"/>
      <c r="P1485" s="6"/>
      <c r="Q1485" s="6"/>
      <c r="R1485" s="6"/>
      <c r="S1485" s="6"/>
      <c r="T1485" s="6"/>
      <c r="U1485" s="6"/>
      <c r="V1485" s="6"/>
      <c r="W1485" s="6"/>
      <c r="X1485" s="6"/>
      <c r="Y1485" s="6"/>
      <c r="Z1485" s="6"/>
      <c r="AA1485" s="6"/>
      <c r="AB1485" s="6"/>
      <c r="AC1485" s="6"/>
      <c r="AD1485" s="6"/>
      <c r="AE1485" s="6"/>
      <c r="AF1485" s="6"/>
      <c r="AG1485" s="6"/>
      <c r="AH1485" s="6"/>
      <c r="AI1485" s="6"/>
      <c r="AJ1485" s="6"/>
      <c r="AK1485" s="6"/>
      <c r="AL1485" s="6"/>
      <c r="AM1485" s="6"/>
      <c r="AN1485" s="6"/>
      <c r="AO1485" s="6"/>
      <c r="AP1485" s="6"/>
      <c r="AQ1485" s="6"/>
      <c r="AR1485" s="6"/>
      <c r="AS1485" s="6"/>
      <c r="AT1485" s="6"/>
      <c r="AU1485" s="6"/>
      <c r="AV1485" s="6"/>
      <c r="AW1485" s="6"/>
      <c r="AX1485" s="6"/>
    </row>
    <row r="1486" spans="1:50" ht="12" customHeight="1">
      <c r="A1486" s="6"/>
      <c r="B1486" s="6"/>
      <c r="C1486" s="6"/>
      <c r="D1486" s="6"/>
      <c r="E1486" s="6"/>
      <c r="F1486" s="6"/>
      <c r="G1486" s="6"/>
      <c r="H1486" s="6"/>
      <c r="I1486" s="6"/>
      <c r="J1486" s="6"/>
      <c r="K1486" s="6"/>
      <c r="L1486" s="6"/>
      <c r="M1486" s="61"/>
      <c r="N1486" s="6" t="str">
        <v/>
      </c>
      <c r="O1486" s="6"/>
      <c r="P1486" s="6"/>
      <c r="Q1486" s="6"/>
      <c r="R1486" s="6"/>
      <c r="S1486" s="6"/>
      <c r="T1486" s="6"/>
      <c r="U1486" s="6"/>
      <c r="V1486" s="6"/>
      <c r="W1486" s="6"/>
      <c r="X1486" s="6"/>
      <c r="Y1486" s="6"/>
      <c r="Z1486" s="6"/>
      <c r="AA1486" s="6"/>
      <c r="AB1486" s="6"/>
      <c r="AC1486" s="6"/>
      <c r="AD1486" s="6"/>
      <c r="AE1486" s="6"/>
      <c r="AF1486" s="6"/>
      <c r="AG1486" s="6"/>
      <c r="AH1486" s="6"/>
      <c r="AI1486" s="6"/>
      <c r="AJ1486" s="6"/>
      <c r="AK1486" s="6"/>
      <c r="AL1486" s="6"/>
      <c r="AM1486" s="6"/>
      <c r="AN1486" s="6"/>
      <c r="AO1486" s="6"/>
      <c r="AP1486" s="6"/>
      <c r="AQ1486" s="6"/>
      <c r="AR1486" s="6"/>
      <c r="AS1486" s="6"/>
      <c r="AT1486" s="6"/>
      <c r="AU1486" s="6"/>
      <c r="AV1486" s="6"/>
      <c r="AW1486" s="6"/>
      <c r="AX1486" s="6"/>
    </row>
    <row r="1487" spans="1:50" ht="12" customHeight="1">
      <c r="A1487" s="6"/>
      <c r="B1487" s="6"/>
      <c r="C1487" s="6"/>
      <c r="D1487" s="6"/>
      <c r="E1487" s="6"/>
      <c r="F1487" s="6"/>
      <c r="G1487" s="6"/>
      <c r="H1487" s="6"/>
      <c r="I1487" s="6"/>
      <c r="J1487" s="6"/>
      <c r="K1487" s="6"/>
      <c r="L1487" s="6"/>
      <c r="M1487" s="61"/>
      <c r="N1487" s="6" t="str">
        <v/>
      </c>
      <c r="O1487" s="6"/>
      <c r="P1487" s="6"/>
      <c r="Q1487" s="6"/>
      <c r="R1487" s="6"/>
      <c r="S1487" s="6"/>
      <c r="T1487" s="6"/>
      <c r="U1487" s="6"/>
      <c r="V1487" s="6"/>
      <c r="W1487" s="6"/>
      <c r="X1487" s="6"/>
      <c r="Y1487" s="6"/>
      <c r="Z1487" s="6"/>
      <c r="AA1487" s="6"/>
      <c r="AB1487" s="6"/>
      <c r="AC1487" s="6"/>
      <c r="AD1487" s="6"/>
      <c r="AE1487" s="6"/>
      <c r="AF1487" s="6"/>
      <c r="AG1487" s="6"/>
      <c r="AH1487" s="6"/>
      <c r="AI1487" s="6"/>
      <c r="AJ1487" s="6"/>
      <c r="AK1487" s="6"/>
      <c r="AL1487" s="6"/>
      <c r="AM1487" s="6"/>
      <c r="AN1487" s="6"/>
      <c r="AO1487" s="6"/>
      <c r="AP1487" s="6"/>
      <c r="AQ1487" s="6"/>
      <c r="AR1487" s="6"/>
      <c r="AS1487" s="6"/>
      <c r="AT1487" s="6"/>
      <c r="AU1487" s="6"/>
      <c r="AV1487" s="6"/>
      <c r="AW1487" s="6"/>
      <c r="AX1487" s="6"/>
    </row>
    <row r="1488" spans="1:50" ht="12" customHeight="1">
      <c r="A1488" s="6"/>
      <c r="B1488" s="6"/>
      <c r="C1488" s="6"/>
      <c r="D1488" s="6"/>
      <c r="E1488" s="6"/>
      <c r="F1488" s="6"/>
      <c r="G1488" s="6"/>
      <c r="H1488" s="6"/>
      <c r="I1488" s="6"/>
      <c r="J1488" s="6"/>
      <c r="K1488" s="6"/>
      <c r="L1488" s="6"/>
      <c r="M1488" s="61"/>
      <c r="N1488" s="6" t="str">
        <v/>
      </c>
      <c r="O1488" s="6"/>
      <c r="P1488" s="6"/>
      <c r="Q1488" s="6"/>
      <c r="R1488" s="6"/>
      <c r="S1488" s="6"/>
      <c r="T1488" s="6"/>
      <c r="U1488" s="6"/>
      <c r="V1488" s="6"/>
      <c r="W1488" s="6"/>
      <c r="X1488" s="6"/>
      <c r="Y1488" s="6"/>
      <c r="Z1488" s="6"/>
      <c r="AA1488" s="6"/>
      <c r="AB1488" s="6"/>
      <c r="AC1488" s="6"/>
      <c r="AD1488" s="6"/>
      <c r="AE1488" s="6"/>
      <c r="AF1488" s="6"/>
      <c r="AG1488" s="6"/>
      <c r="AH1488" s="6"/>
      <c r="AI1488" s="6"/>
      <c r="AJ1488" s="6"/>
      <c r="AK1488" s="6"/>
      <c r="AL1488" s="6"/>
      <c r="AM1488" s="6"/>
      <c r="AN1488" s="6"/>
      <c r="AO1488" s="6"/>
      <c r="AP1488" s="6"/>
      <c r="AQ1488" s="6"/>
      <c r="AR1488" s="6"/>
      <c r="AS1488" s="6"/>
      <c r="AT1488" s="6"/>
      <c r="AU1488" s="6"/>
      <c r="AV1488" s="6"/>
      <c r="AW1488" s="6"/>
      <c r="AX1488" s="6"/>
    </row>
    <row r="1489" spans="1:50" ht="12" customHeight="1">
      <c r="A1489" s="6"/>
      <c r="B1489" s="6"/>
      <c r="C1489" s="6"/>
      <c r="D1489" s="6"/>
      <c r="E1489" s="6"/>
      <c r="F1489" s="6"/>
      <c r="G1489" s="6"/>
      <c r="H1489" s="6"/>
      <c r="I1489" s="6"/>
      <c r="J1489" s="6"/>
      <c r="K1489" s="6"/>
      <c r="L1489" s="6"/>
      <c r="M1489" s="61"/>
      <c r="N1489" s="6" t="str">
        <v/>
      </c>
      <c r="O1489" s="6"/>
      <c r="P1489" s="6"/>
      <c r="Q1489" s="6"/>
      <c r="R1489" s="6"/>
      <c r="S1489" s="6"/>
      <c r="T1489" s="6"/>
      <c r="U1489" s="6"/>
      <c r="V1489" s="6"/>
      <c r="W1489" s="6"/>
      <c r="X1489" s="6"/>
      <c r="Y1489" s="6"/>
      <c r="Z1489" s="6"/>
      <c r="AA1489" s="6"/>
      <c r="AB1489" s="6"/>
      <c r="AC1489" s="6"/>
      <c r="AD1489" s="6"/>
      <c r="AE1489" s="6"/>
      <c r="AF1489" s="6"/>
      <c r="AG1489" s="6"/>
      <c r="AH1489" s="6"/>
      <c r="AI1489" s="6"/>
      <c r="AJ1489" s="6"/>
      <c r="AK1489" s="6"/>
      <c r="AL1489" s="6"/>
      <c r="AM1489" s="6"/>
      <c r="AN1489" s="6"/>
      <c r="AO1489" s="6"/>
      <c r="AP1489" s="6"/>
      <c r="AQ1489" s="6"/>
      <c r="AR1489" s="6"/>
      <c r="AS1489" s="6"/>
      <c r="AT1489" s="6"/>
      <c r="AU1489" s="6"/>
      <c r="AV1489" s="6"/>
      <c r="AW1489" s="6"/>
      <c r="AX1489" s="6"/>
    </row>
    <row r="1490" spans="1:50" ht="12" customHeight="1">
      <c r="A1490" s="6"/>
      <c r="B1490" s="6"/>
      <c r="C1490" s="6"/>
      <c r="D1490" s="6"/>
      <c r="E1490" s="6"/>
      <c r="F1490" s="6"/>
      <c r="G1490" s="6"/>
      <c r="H1490" s="6"/>
      <c r="I1490" s="6"/>
      <c r="J1490" s="6"/>
      <c r="K1490" s="6"/>
      <c r="L1490" s="6"/>
      <c r="M1490" s="61"/>
      <c r="N1490" s="6" t="str">
        <v/>
      </c>
      <c r="O1490" s="6"/>
      <c r="P1490" s="6"/>
      <c r="Q1490" s="6"/>
      <c r="R1490" s="6"/>
      <c r="S1490" s="6"/>
      <c r="T1490" s="6"/>
      <c r="U1490" s="6"/>
      <c r="V1490" s="6"/>
      <c r="W1490" s="6"/>
      <c r="X1490" s="6"/>
      <c r="Y1490" s="6"/>
      <c r="Z1490" s="6"/>
      <c r="AA1490" s="6"/>
      <c r="AB1490" s="6"/>
      <c r="AC1490" s="6"/>
      <c r="AD1490" s="6"/>
      <c r="AE1490" s="6"/>
      <c r="AF1490" s="6"/>
      <c r="AG1490" s="6"/>
      <c r="AH1490" s="6"/>
      <c r="AI1490" s="6"/>
      <c r="AJ1490" s="6"/>
      <c r="AK1490" s="6"/>
      <c r="AL1490" s="6"/>
      <c r="AM1490" s="6"/>
      <c r="AN1490" s="6"/>
      <c r="AO1490" s="6"/>
      <c r="AP1490" s="6"/>
      <c r="AQ1490" s="6"/>
      <c r="AR1490" s="6"/>
      <c r="AS1490" s="6"/>
      <c r="AT1490" s="6"/>
      <c r="AU1490" s="6"/>
      <c r="AV1490" s="6"/>
      <c r="AW1490" s="6"/>
      <c r="AX1490" s="6"/>
    </row>
    <row r="1491" spans="1:50" ht="12" customHeight="1">
      <c r="A1491" s="6"/>
      <c r="B1491" s="6"/>
      <c r="C1491" s="6"/>
      <c r="D1491" s="6"/>
      <c r="E1491" s="6"/>
      <c r="F1491" s="6"/>
      <c r="G1491" s="6"/>
      <c r="H1491" s="6"/>
      <c r="I1491" s="6"/>
      <c r="J1491" s="6"/>
      <c r="K1491" s="6"/>
      <c r="L1491" s="6"/>
      <c r="M1491" s="61"/>
      <c r="N1491" s="6" t="str">
        <v/>
      </c>
      <c r="O1491" s="6"/>
      <c r="P1491" s="6"/>
      <c r="Q1491" s="6"/>
      <c r="R1491" s="6"/>
      <c r="S1491" s="6"/>
      <c r="T1491" s="6"/>
      <c r="U1491" s="6"/>
      <c r="V1491" s="6"/>
      <c r="W1491" s="6"/>
      <c r="X1491" s="6"/>
      <c r="Y1491" s="6"/>
      <c r="Z1491" s="6"/>
      <c r="AA1491" s="6"/>
      <c r="AB1491" s="6"/>
      <c r="AC1491" s="6"/>
      <c r="AD1491" s="6"/>
      <c r="AE1491" s="6"/>
      <c r="AF1491" s="6"/>
      <c r="AG1491" s="6"/>
      <c r="AH1491" s="6"/>
      <c r="AI1491" s="6"/>
      <c r="AJ1491" s="6"/>
      <c r="AK1491" s="6"/>
      <c r="AL1491" s="6"/>
      <c r="AM1491" s="6"/>
      <c r="AN1491" s="6"/>
      <c r="AO1491" s="6"/>
      <c r="AP1491" s="6"/>
      <c r="AQ1491" s="6"/>
      <c r="AR1491" s="6"/>
      <c r="AS1491" s="6"/>
      <c r="AT1491" s="6"/>
      <c r="AU1491" s="6"/>
      <c r="AV1491" s="6"/>
      <c r="AW1491" s="6"/>
      <c r="AX1491" s="6"/>
    </row>
    <row r="1492" spans="1:50" ht="12" customHeight="1">
      <c r="A1492" s="6"/>
      <c r="B1492" s="6"/>
      <c r="C1492" s="6"/>
      <c r="D1492" s="6"/>
      <c r="E1492" s="6"/>
      <c r="F1492" s="6"/>
      <c r="G1492" s="6"/>
      <c r="H1492" s="6"/>
      <c r="I1492" s="6"/>
      <c r="J1492" s="6"/>
      <c r="K1492" s="6"/>
      <c r="L1492" s="6"/>
      <c r="M1492" s="61"/>
      <c r="N1492" s="6" t="str">
        <v/>
      </c>
      <c r="O1492" s="6"/>
      <c r="P1492" s="6"/>
      <c r="Q1492" s="6"/>
      <c r="R1492" s="6"/>
      <c r="S1492" s="6"/>
      <c r="T1492" s="6"/>
      <c r="U1492" s="6"/>
      <c r="V1492" s="6"/>
      <c r="W1492" s="6"/>
      <c r="X1492" s="6"/>
      <c r="Y1492" s="6"/>
      <c r="Z1492" s="6"/>
      <c r="AA1492" s="6"/>
      <c r="AB1492" s="6"/>
      <c r="AC1492" s="6"/>
      <c r="AD1492" s="6"/>
      <c r="AE1492" s="6"/>
      <c r="AF1492" s="6"/>
      <c r="AG1492" s="6"/>
      <c r="AH1492" s="6"/>
      <c r="AI1492" s="6"/>
      <c r="AJ1492" s="6"/>
      <c r="AK1492" s="6"/>
      <c r="AL1492" s="6"/>
      <c r="AM1492" s="6"/>
      <c r="AN1492" s="6"/>
      <c r="AO1492" s="6"/>
      <c r="AP1492" s="6"/>
      <c r="AQ1492" s="6"/>
      <c r="AR1492" s="6"/>
      <c r="AS1492" s="6"/>
      <c r="AT1492" s="6"/>
      <c r="AU1492" s="6"/>
      <c r="AV1492" s="6"/>
      <c r="AW1492" s="6"/>
      <c r="AX1492" s="6"/>
    </row>
    <row r="1493" spans="1:50" ht="12" customHeight="1">
      <c r="A1493" s="6"/>
      <c r="B1493" s="6"/>
      <c r="C1493" s="6"/>
      <c r="D1493" s="6"/>
      <c r="E1493" s="6"/>
      <c r="F1493" s="6"/>
      <c r="G1493" s="6"/>
      <c r="H1493" s="6"/>
      <c r="I1493" s="6"/>
      <c r="J1493" s="6"/>
      <c r="K1493" s="6"/>
      <c r="L1493" s="6"/>
      <c r="M1493" s="61"/>
      <c r="N1493" s="6" t="str">
        <v/>
      </c>
      <c r="O1493" s="6"/>
      <c r="P1493" s="6"/>
      <c r="Q1493" s="6"/>
      <c r="R1493" s="6"/>
      <c r="S1493" s="6"/>
      <c r="T1493" s="6"/>
      <c r="U1493" s="6"/>
      <c r="V1493" s="6"/>
      <c r="W1493" s="6"/>
      <c r="X1493" s="6"/>
      <c r="Y1493" s="6"/>
      <c r="Z1493" s="6"/>
      <c r="AA1493" s="6"/>
      <c r="AB1493" s="6"/>
      <c r="AC1493" s="6"/>
      <c r="AD1493" s="6"/>
      <c r="AE1493" s="6"/>
      <c r="AF1493" s="6"/>
      <c r="AG1493" s="6"/>
      <c r="AH1493" s="6"/>
      <c r="AI1493" s="6"/>
      <c r="AJ1493" s="6"/>
      <c r="AK1493" s="6"/>
      <c r="AL1493" s="6"/>
      <c r="AM1493" s="6"/>
      <c r="AN1493" s="6"/>
      <c r="AO1493" s="6"/>
      <c r="AP1493" s="6"/>
      <c r="AQ1493" s="6"/>
      <c r="AR1493" s="6"/>
      <c r="AS1493" s="6"/>
      <c r="AT1493" s="6"/>
      <c r="AU1493" s="6"/>
      <c r="AV1493" s="6"/>
      <c r="AW1493" s="6"/>
      <c r="AX1493" s="6"/>
    </row>
    <row r="1494" spans="1:50" ht="12" customHeight="1">
      <c r="A1494" s="6"/>
      <c r="B1494" s="6"/>
      <c r="C1494" s="6"/>
      <c r="D1494" s="6"/>
      <c r="E1494" s="6"/>
      <c r="F1494" s="6"/>
      <c r="G1494" s="6"/>
      <c r="H1494" s="6"/>
      <c r="I1494" s="6"/>
      <c r="J1494" s="6"/>
      <c r="K1494" s="6"/>
      <c r="L1494" s="6"/>
      <c r="M1494" s="61"/>
      <c r="N1494" s="6" t="str">
        <v/>
      </c>
      <c r="O1494" s="6"/>
      <c r="P1494" s="6"/>
      <c r="Q1494" s="6"/>
      <c r="R1494" s="6"/>
      <c r="S1494" s="6"/>
      <c r="T1494" s="6"/>
      <c r="U1494" s="6"/>
      <c r="V1494" s="6"/>
      <c r="W1494" s="6"/>
      <c r="X1494" s="6"/>
      <c r="Y1494" s="6"/>
      <c r="Z1494" s="6"/>
      <c r="AA1494" s="6"/>
      <c r="AB1494" s="6"/>
      <c r="AC1494" s="6"/>
      <c r="AD1494" s="6"/>
      <c r="AE1494" s="6"/>
      <c r="AF1494" s="6"/>
      <c r="AG1494" s="6"/>
      <c r="AH1494" s="6"/>
      <c r="AI1494" s="6"/>
      <c r="AJ1494" s="6"/>
      <c r="AK1494" s="6"/>
      <c r="AL1494" s="6"/>
      <c r="AM1494" s="6"/>
      <c r="AN1494" s="6"/>
      <c r="AO1494" s="6"/>
      <c r="AP1494" s="6"/>
      <c r="AQ1494" s="6"/>
      <c r="AR1494" s="6"/>
      <c r="AS1494" s="6"/>
      <c r="AT1494" s="6"/>
      <c r="AU1494" s="6"/>
      <c r="AV1494" s="6"/>
      <c r="AW1494" s="6"/>
      <c r="AX1494" s="6"/>
    </row>
    <row r="1495" spans="1:50" ht="12" customHeight="1">
      <c r="A1495" s="6"/>
      <c r="B1495" s="6"/>
      <c r="C1495" s="6"/>
      <c r="D1495" s="6"/>
      <c r="E1495" s="6"/>
      <c r="F1495" s="6"/>
      <c r="G1495" s="6"/>
      <c r="H1495" s="6"/>
      <c r="I1495" s="6"/>
      <c r="J1495" s="6"/>
      <c r="K1495" s="6"/>
      <c r="L1495" s="6"/>
      <c r="M1495" s="61"/>
      <c r="N1495" s="6" t="str">
        <v/>
      </c>
      <c r="O1495" s="6"/>
      <c r="P1495" s="6"/>
      <c r="Q1495" s="6"/>
      <c r="R1495" s="6"/>
      <c r="S1495" s="6"/>
      <c r="T1495" s="6"/>
      <c r="U1495" s="6"/>
      <c r="V1495" s="6"/>
      <c r="W1495" s="6"/>
      <c r="X1495" s="6"/>
      <c r="Y1495" s="6"/>
      <c r="Z1495" s="6"/>
      <c r="AA1495" s="6"/>
      <c r="AB1495" s="6"/>
      <c r="AC1495" s="6"/>
      <c r="AD1495" s="6"/>
      <c r="AE1495" s="6"/>
      <c r="AF1495" s="6"/>
      <c r="AG1495" s="6"/>
      <c r="AH1495" s="6"/>
      <c r="AI1495" s="6"/>
      <c r="AJ1495" s="6"/>
      <c r="AK1495" s="6"/>
      <c r="AL1495" s="6"/>
      <c r="AM1495" s="6"/>
      <c r="AN1495" s="6"/>
      <c r="AO1495" s="6"/>
      <c r="AP1495" s="6"/>
      <c r="AQ1495" s="6"/>
      <c r="AR1495" s="6"/>
      <c r="AS1495" s="6"/>
      <c r="AT1495" s="6"/>
      <c r="AU1495" s="6"/>
      <c r="AV1495" s="6"/>
      <c r="AW1495" s="6"/>
      <c r="AX1495" s="6"/>
    </row>
    <row r="1496" spans="1:50" ht="12" customHeight="1">
      <c r="A1496" s="6"/>
      <c r="B1496" s="6"/>
      <c r="C1496" s="6"/>
      <c r="D1496" s="6"/>
      <c r="E1496" s="6"/>
      <c r="F1496" s="6"/>
      <c r="G1496" s="6"/>
      <c r="H1496" s="6"/>
      <c r="I1496" s="6"/>
      <c r="J1496" s="6"/>
      <c r="K1496" s="6"/>
      <c r="L1496" s="6"/>
      <c r="M1496" s="61"/>
      <c r="N1496" s="6" t="str">
        <v/>
      </c>
      <c r="O1496" s="6"/>
      <c r="P1496" s="6"/>
      <c r="Q1496" s="6"/>
      <c r="R1496" s="6"/>
      <c r="S1496" s="6"/>
      <c r="T1496" s="6"/>
      <c r="U1496" s="6"/>
      <c r="V1496" s="6"/>
      <c r="W1496" s="6"/>
      <c r="X1496" s="6"/>
      <c r="Y1496" s="6"/>
      <c r="Z1496" s="6"/>
      <c r="AA1496" s="6"/>
      <c r="AB1496" s="6"/>
      <c r="AC1496" s="6"/>
      <c r="AD1496" s="6"/>
      <c r="AE1496" s="6"/>
      <c r="AF1496" s="6"/>
      <c r="AG1496" s="6"/>
      <c r="AH1496" s="6"/>
      <c r="AI1496" s="6"/>
      <c r="AJ1496" s="6"/>
      <c r="AK1496" s="6"/>
      <c r="AL1496" s="6"/>
      <c r="AM1496" s="6"/>
      <c r="AN1496" s="6"/>
      <c r="AO1496" s="6"/>
      <c r="AP1496" s="6"/>
      <c r="AQ1496" s="6"/>
      <c r="AR1496" s="6"/>
      <c r="AS1496" s="6"/>
      <c r="AT1496" s="6"/>
      <c r="AU1496" s="6"/>
      <c r="AV1496" s="6"/>
      <c r="AW1496" s="6"/>
      <c r="AX1496" s="6"/>
    </row>
    <row r="1497" spans="1:50" ht="12" customHeight="1">
      <c r="A1497" s="6"/>
      <c r="B1497" s="6"/>
      <c r="C1497" s="6"/>
      <c r="D1497" s="6"/>
      <c r="E1497" s="6"/>
      <c r="F1497" s="6"/>
      <c r="G1497" s="6"/>
      <c r="H1497" s="6"/>
      <c r="I1497" s="6"/>
      <c r="J1497" s="6"/>
      <c r="K1497" s="6"/>
      <c r="L1497" s="6"/>
      <c r="M1497" s="61"/>
      <c r="N1497" s="6" t="str">
        <v/>
      </c>
      <c r="O1497" s="6"/>
      <c r="P1497" s="6"/>
      <c r="Q1497" s="6"/>
      <c r="R1497" s="6"/>
      <c r="S1497" s="6"/>
      <c r="T1497" s="6"/>
      <c r="U1497" s="6"/>
      <c r="V1497" s="6"/>
      <c r="W1497" s="6"/>
      <c r="X1497" s="6"/>
      <c r="Y1497" s="6"/>
      <c r="Z1497" s="6"/>
      <c r="AA1497" s="6"/>
      <c r="AB1497" s="6"/>
      <c r="AC1497" s="6"/>
      <c r="AD1497" s="6"/>
      <c r="AE1497" s="6"/>
      <c r="AF1497" s="6"/>
      <c r="AG1497" s="6"/>
      <c r="AH1497" s="6"/>
      <c r="AI1497" s="6"/>
      <c r="AJ1497" s="6"/>
      <c r="AK1497" s="6"/>
      <c r="AL1497" s="6"/>
      <c r="AM1497" s="6"/>
      <c r="AN1497" s="6"/>
      <c r="AO1497" s="6"/>
      <c r="AP1497" s="6"/>
      <c r="AQ1497" s="6"/>
      <c r="AR1497" s="6"/>
      <c r="AS1497" s="6"/>
      <c r="AT1497" s="6"/>
      <c r="AU1497" s="6"/>
      <c r="AV1497" s="6"/>
      <c r="AW1497" s="6"/>
      <c r="AX1497" s="6"/>
    </row>
    <row r="1498" spans="1:50" ht="12" customHeight="1">
      <c r="A1498" s="6"/>
      <c r="B1498" s="6"/>
      <c r="C1498" s="6"/>
      <c r="D1498" s="6"/>
      <c r="E1498" s="6"/>
      <c r="F1498" s="6"/>
      <c r="G1498" s="6"/>
      <c r="H1498" s="6"/>
      <c r="I1498" s="6"/>
      <c r="J1498" s="6"/>
      <c r="K1498" s="6"/>
      <c r="L1498" s="6"/>
      <c r="M1498" s="61"/>
      <c r="N1498" s="6" t="str">
        <v/>
      </c>
      <c r="O1498" s="6"/>
      <c r="P1498" s="6"/>
      <c r="Q1498" s="6"/>
      <c r="R1498" s="6"/>
      <c r="S1498" s="6"/>
      <c r="T1498" s="6"/>
      <c r="U1498" s="6"/>
      <c r="V1498" s="6"/>
      <c r="W1498" s="6"/>
      <c r="X1498" s="6"/>
      <c r="Y1498" s="6"/>
      <c r="Z1498" s="6"/>
      <c r="AA1498" s="6"/>
      <c r="AB1498" s="6"/>
      <c r="AC1498" s="6"/>
      <c r="AD1498" s="6"/>
      <c r="AE1498" s="6"/>
      <c r="AF1498" s="6"/>
      <c r="AG1498" s="6"/>
      <c r="AH1498" s="6"/>
      <c r="AI1498" s="6"/>
      <c r="AJ1498" s="6"/>
      <c r="AK1498" s="6"/>
      <c r="AL1498" s="6"/>
      <c r="AM1498" s="6"/>
      <c r="AN1498" s="6"/>
      <c r="AO1498" s="6"/>
      <c r="AP1498" s="6"/>
      <c r="AQ1498" s="6"/>
      <c r="AR1498" s="6"/>
      <c r="AS1498" s="6"/>
      <c r="AT1498" s="6"/>
      <c r="AU1498" s="6"/>
      <c r="AV1498" s="6"/>
      <c r="AW1498" s="6"/>
      <c r="AX1498" s="6"/>
    </row>
    <row r="1499" spans="1:50" ht="12" customHeight="1">
      <c r="A1499" s="6"/>
      <c r="B1499" s="6"/>
      <c r="C1499" s="6"/>
      <c r="D1499" s="6"/>
      <c r="E1499" s="6"/>
      <c r="F1499" s="6"/>
      <c r="G1499" s="6"/>
      <c r="H1499" s="6"/>
      <c r="I1499" s="6"/>
      <c r="J1499" s="6"/>
      <c r="K1499" s="6"/>
      <c r="L1499" s="6"/>
      <c r="M1499" s="61"/>
      <c r="N1499" s="6" t="str">
        <v/>
      </c>
      <c r="O1499" s="6"/>
      <c r="P1499" s="6"/>
      <c r="Q1499" s="6"/>
      <c r="R1499" s="6"/>
      <c r="S1499" s="6"/>
      <c r="T1499" s="6"/>
      <c r="U1499" s="6"/>
      <c r="V1499" s="6"/>
      <c r="W1499" s="6"/>
      <c r="X1499" s="6"/>
      <c r="Y1499" s="6"/>
      <c r="Z1499" s="6"/>
      <c r="AA1499" s="6"/>
      <c r="AB1499" s="6"/>
      <c r="AC1499" s="6"/>
      <c r="AD1499" s="6"/>
      <c r="AE1499" s="6"/>
      <c r="AF1499" s="6"/>
      <c r="AG1499" s="6"/>
      <c r="AH1499" s="6"/>
      <c r="AI1499" s="6"/>
      <c r="AJ1499" s="6"/>
      <c r="AK1499" s="6"/>
      <c r="AL1499" s="6"/>
      <c r="AM1499" s="6"/>
      <c r="AN1499" s="6"/>
      <c r="AO1499" s="6"/>
      <c r="AP1499" s="6"/>
      <c r="AQ1499" s="6"/>
      <c r="AR1499" s="6"/>
      <c r="AS1499" s="6"/>
      <c r="AT1499" s="6"/>
      <c r="AU1499" s="6"/>
      <c r="AV1499" s="6"/>
      <c r="AW1499" s="6"/>
      <c r="AX1499" s="6"/>
    </row>
    <row r="1500" spans="1:50" ht="12" customHeight="1">
      <c r="A1500" s="6"/>
      <c r="B1500" s="6"/>
      <c r="C1500" s="6"/>
      <c r="D1500" s="6"/>
      <c r="E1500" s="6"/>
      <c r="F1500" s="6"/>
      <c r="G1500" s="6"/>
      <c r="H1500" s="6"/>
      <c r="I1500" s="6"/>
      <c r="J1500" s="6"/>
      <c r="K1500" s="6"/>
      <c r="L1500" s="6"/>
      <c r="M1500" s="61"/>
      <c r="N1500" s="6" t="str">
        <v/>
      </c>
      <c r="O1500" s="6"/>
      <c r="P1500" s="6"/>
      <c r="Q1500" s="6"/>
      <c r="R1500" s="6"/>
      <c r="S1500" s="6"/>
      <c r="T1500" s="6"/>
      <c r="U1500" s="6"/>
      <c r="V1500" s="6"/>
      <c r="W1500" s="6"/>
      <c r="X1500" s="6"/>
      <c r="Y1500" s="6"/>
      <c r="Z1500" s="6"/>
      <c r="AA1500" s="6"/>
      <c r="AB1500" s="6"/>
      <c r="AC1500" s="6"/>
      <c r="AD1500" s="6"/>
      <c r="AE1500" s="6"/>
      <c r="AF1500" s="6"/>
      <c r="AG1500" s="6"/>
      <c r="AH1500" s="6"/>
      <c r="AI1500" s="6"/>
      <c r="AJ1500" s="6"/>
      <c r="AK1500" s="6"/>
      <c r="AL1500" s="6"/>
      <c r="AM1500" s="6"/>
      <c r="AN1500" s="6"/>
      <c r="AO1500" s="6"/>
      <c r="AP1500" s="6"/>
      <c r="AQ1500" s="6"/>
      <c r="AR1500" s="6"/>
      <c r="AS1500" s="6"/>
      <c r="AT1500" s="6"/>
      <c r="AU1500" s="6"/>
      <c r="AV1500" s="6"/>
      <c r="AW1500" s="6"/>
      <c r="AX1500" s="6"/>
    </row>
    <row r="1501" spans="1:50" ht="12" customHeight="1">
      <c r="A1501" s="6"/>
      <c r="B1501" s="6"/>
      <c r="C1501" s="6"/>
      <c r="D1501" s="6"/>
      <c r="E1501" s="6"/>
      <c r="F1501" s="6"/>
      <c r="G1501" s="6"/>
      <c r="H1501" s="6"/>
      <c r="I1501" s="6"/>
      <c r="J1501" s="6"/>
      <c r="K1501" s="6"/>
      <c r="L1501" s="6"/>
      <c r="M1501" s="61"/>
      <c r="N1501" s="6" t="str">
        <v/>
      </c>
      <c r="O1501" s="6"/>
      <c r="P1501" s="6"/>
      <c r="Q1501" s="6"/>
      <c r="R1501" s="6"/>
      <c r="S1501" s="6"/>
      <c r="T1501" s="6"/>
      <c r="U1501" s="6"/>
      <c r="V1501" s="6"/>
      <c r="W1501" s="6"/>
      <c r="X1501" s="6"/>
      <c r="Y1501" s="6"/>
      <c r="Z1501" s="6"/>
      <c r="AA1501" s="6"/>
      <c r="AB1501" s="6"/>
      <c r="AC1501" s="6"/>
      <c r="AD1501" s="6"/>
      <c r="AE1501" s="6"/>
      <c r="AF1501" s="6"/>
      <c r="AG1501" s="6"/>
      <c r="AH1501" s="6"/>
      <c r="AI1501" s="6"/>
      <c r="AJ1501" s="6"/>
      <c r="AK1501" s="6"/>
      <c r="AL1501" s="6"/>
      <c r="AM1501" s="6"/>
      <c r="AN1501" s="6"/>
      <c r="AO1501" s="6"/>
      <c r="AP1501" s="6"/>
      <c r="AQ1501" s="6"/>
      <c r="AR1501" s="6"/>
      <c r="AS1501" s="6"/>
      <c r="AT1501" s="6"/>
      <c r="AU1501" s="6"/>
      <c r="AV1501" s="6"/>
      <c r="AW1501" s="6"/>
      <c r="AX1501" s="6"/>
    </row>
    <row r="1502" spans="1:50" ht="12" customHeight="1">
      <c r="A1502" s="6"/>
      <c r="B1502" s="6"/>
      <c r="C1502" s="6"/>
      <c r="D1502" s="6"/>
      <c r="E1502" s="6"/>
      <c r="F1502" s="6"/>
      <c r="G1502" s="6"/>
      <c r="H1502" s="6"/>
      <c r="I1502" s="6"/>
      <c r="J1502" s="6"/>
      <c r="K1502" s="6"/>
      <c r="L1502" s="6"/>
      <c r="M1502" s="61"/>
      <c r="N1502" s="6" t="str">
        <v/>
      </c>
      <c r="O1502" s="6"/>
      <c r="P1502" s="6"/>
      <c r="Q1502" s="6"/>
      <c r="R1502" s="6"/>
      <c r="S1502" s="6"/>
      <c r="T1502" s="6"/>
      <c r="U1502" s="6"/>
      <c r="V1502" s="6"/>
      <c r="W1502" s="6"/>
      <c r="X1502" s="6"/>
      <c r="Y1502" s="6"/>
      <c r="Z1502" s="6"/>
      <c r="AA1502" s="6"/>
      <c r="AB1502" s="6"/>
      <c r="AC1502" s="6"/>
      <c r="AD1502" s="6"/>
      <c r="AE1502" s="6"/>
      <c r="AF1502" s="6"/>
      <c r="AG1502" s="6"/>
      <c r="AH1502" s="6"/>
      <c r="AI1502" s="6"/>
      <c r="AJ1502" s="6"/>
      <c r="AK1502" s="6"/>
      <c r="AL1502" s="6"/>
      <c r="AM1502" s="6"/>
      <c r="AN1502" s="6"/>
      <c r="AO1502" s="6"/>
      <c r="AP1502" s="6"/>
      <c r="AQ1502" s="6"/>
      <c r="AR1502" s="6"/>
      <c r="AS1502" s="6"/>
      <c r="AT1502" s="6"/>
      <c r="AU1502" s="6"/>
      <c r="AV1502" s="6"/>
      <c r="AW1502" s="6"/>
      <c r="AX1502" s="6"/>
    </row>
    <row r="1503" spans="1:50" ht="12" customHeight="1">
      <c r="A1503" s="6"/>
      <c r="B1503" s="6"/>
      <c r="C1503" s="6"/>
      <c r="D1503" s="6"/>
      <c r="E1503" s="6"/>
      <c r="F1503" s="6"/>
      <c r="G1503" s="6"/>
      <c r="H1503" s="6"/>
      <c r="I1503" s="6"/>
      <c r="J1503" s="6"/>
      <c r="K1503" s="6"/>
      <c r="L1503" s="6"/>
      <c r="M1503" s="61"/>
      <c r="N1503" s="6" t="str">
        <v/>
      </c>
      <c r="O1503" s="6"/>
      <c r="P1503" s="6"/>
      <c r="Q1503" s="6"/>
      <c r="R1503" s="6"/>
      <c r="S1503" s="6"/>
      <c r="T1503" s="6"/>
      <c r="U1503" s="6"/>
      <c r="V1503" s="6"/>
      <c r="W1503" s="6"/>
      <c r="X1503" s="6"/>
      <c r="Y1503" s="6"/>
      <c r="Z1503" s="6"/>
      <c r="AA1503" s="6"/>
      <c r="AB1503" s="6"/>
      <c r="AC1503" s="6"/>
      <c r="AD1503" s="6"/>
      <c r="AE1503" s="6"/>
      <c r="AF1503" s="6"/>
      <c r="AG1503" s="6"/>
      <c r="AH1503" s="6"/>
      <c r="AI1503" s="6"/>
      <c r="AJ1503" s="6"/>
      <c r="AK1503" s="6"/>
      <c r="AL1503" s="6"/>
      <c r="AM1503" s="6"/>
      <c r="AN1503" s="6"/>
      <c r="AO1503" s="6"/>
      <c r="AP1503" s="6"/>
      <c r="AQ1503" s="6"/>
      <c r="AR1503" s="6"/>
      <c r="AS1503" s="6"/>
      <c r="AT1503" s="6"/>
      <c r="AU1503" s="6"/>
      <c r="AV1503" s="6"/>
      <c r="AW1503" s="6"/>
      <c r="AX1503" s="6"/>
    </row>
    <row r="1504" spans="1:50" ht="12" customHeight="1">
      <c r="A1504" s="6"/>
      <c r="B1504" s="6"/>
      <c r="C1504" s="6"/>
      <c r="D1504" s="6"/>
      <c r="E1504" s="6"/>
      <c r="F1504" s="6"/>
      <c r="G1504" s="6"/>
      <c r="H1504" s="6"/>
      <c r="I1504" s="6"/>
      <c r="J1504" s="6"/>
      <c r="K1504" s="6"/>
      <c r="L1504" s="6"/>
      <c r="M1504" s="61"/>
      <c r="N1504" s="6" t="str">
        <v/>
      </c>
      <c r="O1504" s="6"/>
      <c r="P1504" s="6"/>
      <c r="Q1504" s="6"/>
      <c r="R1504" s="6"/>
      <c r="S1504" s="6"/>
      <c r="T1504" s="6"/>
      <c r="U1504" s="6"/>
      <c r="V1504" s="6"/>
      <c r="W1504" s="6"/>
      <c r="X1504" s="6"/>
      <c r="Y1504" s="6"/>
      <c r="Z1504" s="6"/>
      <c r="AA1504" s="6"/>
      <c r="AB1504" s="6"/>
      <c r="AC1504" s="6"/>
      <c r="AD1504" s="6"/>
      <c r="AE1504" s="6"/>
      <c r="AF1504" s="6"/>
      <c r="AG1504" s="6"/>
      <c r="AH1504" s="6"/>
      <c r="AI1504" s="6"/>
      <c r="AJ1504" s="6"/>
      <c r="AK1504" s="6"/>
      <c r="AL1504" s="6"/>
      <c r="AM1504" s="6"/>
      <c r="AN1504" s="6"/>
      <c r="AO1504" s="6"/>
      <c r="AP1504" s="6"/>
      <c r="AQ1504" s="6"/>
      <c r="AR1504" s="6"/>
      <c r="AS1504" s="6"/>
      <c r="AT1504" s="6"/>
      <c r="AU1504" s="6"/>
      <c r="AV1504" s="6"/>
      <c r="AW1504" s="6"/>
      <c r="AX1504" s="6"/>
    </row>
    <row r="1505" spans="1:50" ht="12" customHeight="1">
      <c r="A1505" s="6"/>
      <c r="B1505" s="6"/>
      <c r="C1505" s="6"/>
      <c r="D1505" s="6"/>
      <c r="E1505" s="6"/>
      <c r="F1505" s="6"/>
      <c r="G1505" s="6"/>
      <c r="H1505" s="6"/>
      <c r="I1505" s="6"/>
      <c r="J1505" s="6"/>
      <c r="K1505" s="6"/>
      <c r="L1505" s="6"/>
      <c r="M1505" s="61"/>
      <c r="N1505" s="6" t="str">
        <v/>
      </c>
      <c r="O1505" s="6"/>
      <c r="P1505" s="6"/>
      <c r="Q1505" s="6"/>
      <c r="R1505" s="6"/>
      <c r="S1505" s="6"/>
      <c r="T1505" s="6"/>
      <c r="U1505" s="6"/>
      <c r="V1505" s="6"/>
      <c r="W1505" s="6"/>
      <c r="X1505" s="6"/>
      <c r="Y1505" s="6"/>
      <c r="Z1505" s="6"/>
      <c r="AA1505" s="6"/>
      <c r="AB1505" s="6"/>
      <c r="AC1505" s="6"/>
      <c r="AD1505" s="6"/>
      <c r="AE1505" s="6"/>
      <c r="AF1505" s="6"/>
      <c r="AG1505" s="6"/>
      <c r="AH1505" s="6"/>
      <c r="AI1505" s="6"/>
      <c r="AJ1505" s="6"/>
      <c r="AK1505" s="6"/>
      <c r="AL1505" s="6"/>
      <c r="AM1505" s="6"/>
      <c r="AN1505" s="6"/>
      <c r="AO1505" s="6"/>
      <c r="AP1505" s="6"/>
      <c r="AQ1505" s="6"/>
      <c r="AR1505" s="6"/>
      <c r="AS1505" s="6"/>
      <c r="AT1505" s="6"/>
      <c r="AU1505" s="6"/>
      <c r="AV1505" s="6"/>
      <c r="AW1505" s="6"/>
      <c r="AX1505" s="6"/>
    </row>
    <row r="1506" spans="1:50" ht="12" customHeight="1">
      <c r="A1506" s="6"/>
      <c r="B1506" s="6"/>
      <c r="C1506" s="6"/>
      <c r="D1506" s="6"/>
      <c r="E1506" s="6"/>
      <c r="F1506" s="6"/>
      <c r="G1506" s="6"/>
      <c r="H1506" s="6"/>
      <c r="I1506" s="6"/>
      <c r="J1506" s="6"/>
      <c r="K1506" s="6"/>
      <c r="L1506" s="6"/>
      <c r="M1506" s="61"/>
      <c r="N1506" s="6" t="str">
        <v/>
      </c>
      <c r="O1506" s="6"/>
      <c r="P1506" s="6"/>
      <c r="Q1506" s="6"/>
      <c r="R1506" s="6"/>
      <c r="S1506" s="6"/>
      <c r="T1506" s="6"/>
      <c r="U1506" s="6"/>
      <c r="V1506" s="6"/>
      <c r="W1506" s="6"/>
      <c r="X1506" s="6"/>
      <c r="Y1506" s="6"/>
      <c r="Z1506" s="6"/>
      <c r="AA1506" s="6"/>
      <c r="AB1506" s="6"/>
      <c r="AC1506" s="6"/>
      <c r="AD1506" s="6"/>
      <c r="AE1506" s="6"/>
      <c r="AF1506" s="6"/>
      <c r="AG1506" s="6"/>
      <c r="AH1506" s="6"/>
      <c r="AI1506" s="6"/>
      <c r="AJ1506" s="6"/>
      <c r="AK1506" s="6"/>
      <c r="AL1506" s="6"/>
      <c r="AM1506" s="6"/>
      <c r="AN1506" s="6"/>
      <c r="AO1506" s="6"/>
      <c r="AP1506" s="6"/>
      <c r="AQ1506" s="6"/>
      <c r="AR1506" s="6"/>
      <c r="AS1506" s="6"/>
      <c r="AT1506" s="6"/>
      <c r="AU1506" s="6"/>
      <c r="AV1506" s="6"/>
      <c r="AW1506" s="6"/>
      <c r="AX1506" s="6"/>
    </row>
    <row r="1507" spans="1:50" ht="12" customHeight="1">
      <c r="A1507" s="6"/>
      <c r="B1507" s="6"/>
      <c r="C1507" s="6"/>
      <c r="D1507" s="6"/>
      <c r="E1507" s="6"/>
      <c r="F1507" s="6"/>
      <c r="G1507" s="6"/>
      <c r="H1507" s="6"/>
      <c r="I1507" s="6"/>
      <c r="J1507" s="6"/>
      <c r="K1507" s="6"/>
      <c r="L1507" s="6"/>
      <c r="M1507" s="61"/>
      <c r="N1507" s="6" t="str">
        <v/>
      </c>
      <c r="O1507" s="6"/>
      <c r="P1507" s="6"/>
      <c r="Q1507" s="6"/>
      <c r="R1507" s="6"/>
      <c r="S1507" s="6"/>
      <c r="T1507" s="6"/>
      <c r="U1507" s="6"/>
      <c r="V1507" s="6"/>
      <c r="W1507" s="6"/>
      <c r="X1507" s="6"/>
      <c r="Y1507" s="6"/>
      <c r="Z1507" s="6"/>
      <c r="AA1507" s="6"/>
      <c r="AB1507" s="6"/>
      <c r="AC1507" s="6"/>
      <c r="AD1507" s="6"/>
      <c r="AE1507" s="6"/>
      <c r="AF1507" s="6"/>
      <c r="AG1507" s="6"/>
      <c r="AH1507" s="6"/>
      <c r="AI1507" s="6"/>
      <c r="AJ1507" s="6"/>
      <c r="AK1507" s="6"/>
      <c r="AL1507" s="6"/>
      <c r="AM1507" s="6"/>
      <c r="AN1507" s="6"/>
      <c r="AO1507" s="6"/>
      <c r="AP1507" s="6"/>
      <c r="AQ1507" s="6"/>
      <c r="AR1507" s="6"/>
      <c r="AS1507" s="6"/>
      <c r="AT1507" s="6"/>
      <c r="AU1507" s="6"/>
      <c r="AV1507" s="6"/>
      <c r="AW1507" s="6"/>
      <c r="AX1507" s="6"/>
    </row>
    <row r="1508" spans="1:50" ht="12" customHeight="1">
      <c r="A1508" s="6"/>
      <c r="B1508" s="6"/>
      <c r="C1508" s="6"/>
      <c r="D1508" s="6"/>
      <c r="E1508" s="6"/>
      <c r="F1508" s="6"/>
      <c r="G1508" s="6"/>
      <c r="H1508" s="6"/>
      <c r="I1508" s="6"/>
      <c r="J1508" s="6"/>
      <c r="K1508" s="6"/>
      <c r="L1508" s="6"/>
      <c r="M1508" s="61"/>
      <c r="N1508" s="6" t="str">
        <v/>
      </c>
      <c r="O1508" s="6"/>
      <c r="P1508" s="6"/>
      <c r="Q1508" s="6"/>
      <c r="R1508" s="6"/>
      <c r="S1508" s="6"/>
      <c r="T1508" s="6"/>
      <c r="U1508" s="6"/>
      <c r="V1508" s="6"/>
      <c r="W1508" s="6"/>
      <c r="X1508" s="6"/>
      <c r="Y1508" s="6"/>
      <c r="Z1508" s="6"/>
      <c r="AA1508" s="6"/>
      <c r="AB1508" s="6"/>
      <c r="AC1508" s="6"/>
      <c r="AD1508" s="6"/>
      <c r="AE1508" s="6"/>
      <c r="AF1508" s="6"/>
      <c r="AG1508" s="6"/>
      <c r="AH1508" s="6"/>
      <c r="AI1508" s="6"/>
      <c r="AJ1508" s="6"/>
      <c r="AK1508" s="6"/>
      <c r="AL1508" s="6"/>
      <c r="AM1508" s="6"/>
      <c r="AN1508" s="6"/>
      <c r="AO1508" s="6"/>
      <c r="AP1508" s="6"/>
      <c r="AQ1508" s="6"/>
      <c r="AR1508" s="6"/>
      <c r="AS1508" s="6"/>
      <c r="AT1508" s="6"/>
      <c r="AU1508" s="6"/>
      <c r="AV1508" s="6"/>
      <c r="AW1508" s="6"/>
      <c r="AX1508" s="6"/>
    </row>
    <row r="1509" spans="1:50" ht="12" customHeight="1">
      <c r="A1509" s="6"/>
      <c r="B1509" s="6"/>
      <c r="C1509" s="6"/>
      <c r="D1509" s="6"/>
      <c r="E1509" s="6"/>
      <c r="F1509" s="6"/>
      <c r="G1509" s="6"/>
      <c r="H1509" s="6"/>
      <c r="I1509" s="6"/>
      <c r="J1509" s="6"/>
      <c r="K1509" s="6"/>
      <c r="L1509" s="6"/>
      <c r="M1509" s="61"/>
      <c r="N1509" s="6" t="str">
        <v/>
      </c>
      <c r="O1509" s="6"/>
      <c r="P1509" s="6"/>
      <c r="Q1509" s="6"/>
      <c r="R1509" s="6"/>
      <c r="S1509" s="6"/>
      <c r="T1509" s="6"/>
      <c r="U1509" s="6"/>
      <c r="V1509" s="6"/>
      <c r="W1509" s="6"/>
      <c r="X1509" s="6"/>
      <c r="Y1509" s="6"/>
      <c r="Z1509" s="6"/>
      <c r="AA1509" s="6"/>
      <c r="AB1509" s="6"/>
      <c r="AC1509" s="6"/>
      <c r="AD1509" s="6"/>
      <c r="AE1509" s="6"/>
      <c r="AF1509" s="6"/>
      <c r="AG1509" s="6"/>
      <c r="AH1509" s="6"/>
      <c r="AI1509" s="6"/>
      <c r="AJ1509" s="6"/>
      <c r="AK1509" s="6"/>
      <c r="AL1509" s="6"/>
      <c r="AM1509" s="6"/>
      <c r="AN1509" s="6"/>
      <c r="AO1509" s="6"/>
      <c r="AP1509" s="6"/>
      <c r="AQ1509" s="6"/>
      <c r="AR1509" s="6"/>
      <c r="AS1509" s="6"/>
      <c r="AT1509" s="6"/>
      <c r="AU1509" s="6"/>
      <c r="AV1509" s="6"/>
      <c r="AW1509" s="6"/>
      <c r="AX1509" s="6"/>
    </row>
    <row r="1510" spans="1:50" ht="12" customHeight="1">
      <c r="A1510" s="6"/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  <c r="M1510" s="61"/>
      <c r="N1510" s="6" t="str">
        <v/>
      </c>
      <c r="O1510" s="6"/>
      <c r="P1510" s="6"/>
      <c r="Q1510" s="6"/>
      <c r="R1510" s="6"/>
      <c r="S1510" s="6"/>
      <c r="T1510" s="6"/>
      <c r="U1510" s="6"/>
      <c r="V1510" s="6"/>
      <c r="W1510" s="6"/>
      <c r="X1510" s="6"/>
      <c r="Y1510" s="6"/>
      <c r="Z1510" s="6"/>
      <c r="AA1510" s="6"/>
      <c r="AB1510" s="6"/>
      <c r="AC1510" s="6"/>
      <c r="AD1510" s="6"/>
      <c r="AE1510" s="6"/>
      <c r="AF1510" s="6"/>
      <c r="AG1510" s="6"/>
      <c r="AH1510" s="6"/>
      <c r="AI1510" s="6"/>
      <c r="AJ1510" s="6"/>
      <c r="AK1510" s="6"/>
      <c r="AL1510" s="6"/>
      <c r="AM1510" s="6"/>
      <c r="AN1510" s="6"/>
      <c r="AO1510" s="6"/>
      <c r="AP1510" s="6"/>
      <c r="AQ1510" s="6"/>
      <c r="AR1510" s="6"/>
      <c r="AS1510" s="6"/>
      <c r="AT1510" s="6"/>
      <c r="AU1510" s="6"/>
      <c r="AV1510" s="6"/>
      <c r="AW1510" s="6"/>
      <c r="AX1510" s="6"/>
    </row>
    <row r="1511" spans="1:50" ht="12" customHeight="1">
      <c r="A1511" s="6"/>
      <c r="B1511" s="6"/>
      <c r="C1511" s="6"/>
      <c r="D1511" s="6"/>
      <c r="E1511" s="6"/>
      <c r="F1511" s="6"/>
      <c r="G1511" s="6"/>
      <c r="H1511" s="6"/>
      <c r="I1511" s="6"/>
      <c r="J1511" s="6"/>
      <c r="K1511" s="6"/>
      <c r="L1511" s="6"/>
      <c r="M1511" s="61"/>
      <c r="N1511" s="6" t="str">
        <v/>
      </c>
      <c r="O1511" s="6"/>
      <c r="P1511" s="6"/>
      <c r="Q1511" s="6"/>
      <c r="R1511" s="6"/>
      <c r="S1511" s="6"/>
      <c r="T1511" s="6"/>
      <c r="U1511" s="6"/>
      <c r="V1511" s="6"/>
      <c r="W1511" s="6"/>
      <c r="X1511" s="6"/>
      <c r="Y1511" s="6"/>
      <c r="Z1511" s="6"/>
      <c r="AA1511" s="6"/>
      <c r="AB1511" s="6"/>
      <c r="AC1511" s="6"/>
      <c r="AD1511" s="6"/>
      <c r="AE1511" s="6"/>
      <c r="AF1511" s="6"/>
      <c r="AG1511" s="6"/>
      <c r="AH1511" s="6"/>
      <c r="AI1511" s="6"/>
      <c r="AJ1511" s="6"/>
      <c r="AK1511" s="6"/>
      <c r="AL1511" s="6"/>
      <c r="AM1511" s="6"/>
      <c r="AN1511" s="6"/>
      <c r="AO1511" s="6"/>
      <c r="AP1511" s="6"/>
      <c r="AQ1511" s="6"/>
      <c r="AR1511" s="6"/>
      <c r="AS1511" s="6"/>
      <c r="AT1511" s="6"/>
      <c r="AU1511" s="6"/>
      <c r="AV1511" s="6"/>
      <c r="AW1511" s="6"/>
      <c r="AX1511" s="6"/>
    </row>
    <row r="1512" spans="1:50" ht="12" customHeight="1">
      <c r="A1512" s="6"/>
      <c r="B1512" s="6"/>
      <c r="C1512" s="6"/>
      <c r="D1512" s="6"/>
      <c r="E1512" s="6"/>
      <c r="F1512" s="6"/>
      <c r="G1512" s="6"/>
      <c r="H1512" s="6"/>
      <c r="I1512" s="6"/>
      <c r="J1512" s="6"/>
      <c r="K1512" s="6"/>
      <c r="L1512" s="6"/>
      <c r="M1512" s="61"/>
      <c r="N1512" s="6" t="str">
        <v/>
      </c>
      <c r="O1512" s="6"/>
      <c r="P1512" s="6"/>
      <c r="Q1512" s="6"/>
      <c r="R1512" s="6"/>
      <c r="S1512" s="6"/>
      <c r="T1512" s="6"/>
      <c r="U1512" s="6"/>
      <c r="V1512" s="6"/>
      <c r="W1512" s="6"/>
      <c r="X1512" s="6"/>
      <c r="Y1512" s="6"/>
      <c r="Z1512" s="6"/>
      <c r="AA1512" s="6"/>
      <c r="AB1512" s="6"/>
      <c r="AC1512" s="6"/>
      <c r="AD1512" s="6"/>
      <c r="AE1512" s="6"/>
      <c r="AF1512" s="6"/>
      <c r="AG1512" s="6"/>
      <c r="AH1512" s="6"/>
      <c r="AI1512" s="6"/>
      <c r="AJ1512" s="6"/>
      <c r="AK1512" s="6"/>
      <c r="AL1512" s="6"/>
      <c r="AM1512" s="6"/>
      <c r="AN1512" s="6"/>
      <c r="AO1512" s="6"/>
      <c r="AP1512" s="6"/>
      <c r="AQ1512" s="6"/>
      <c r="AR1512" s="6"/>
      <c r="AS1512" s="6"/>
      <c r="AT1512" s="6"/>
      <c r="AU1512" s="6"/>
      <c r="AV1512" s="6"/>
      <c r="AW1512" s="6"/>
      <c r="AX1512" s="6"/>
    </row>
    <row r="1513" spans="1:50" ht="12" customHeight="1">
      <c r="A1513" s="6"/>
      <c r="B1513" s="6"/>
      <c r="C1513" s="6"/>
      <c r="D1513" s="6"/>
      <c r="E1513" s="6"/>
      <c r="F1513" s="6"/>
      <c r="G1513" s="6"/>
      <c r="H1513" s="6"/>
      <c r="I1513" s="6"/>
      <c r="J1513" s="6"/>
      <c r="K1513" s="6"/>
      <c r="L1513" s="6"/>
      <c r="M1513" s="61"/>
      <c r="N1513" s="6" t="str">
        <v/>
      </c>
      <c r="O1513" s="6"/>
      <c r="P1513" s="6"/>
      <c r="Q1513" s="6"/>
      <c r="R1513" s="6"/>
      <c r="S1513" s="6"/>
      <c r="T1513" s="6"/>
      <c r="U1513" s="6"/>
      <c r="V1513" s="6"/>
      <c r="W1513" s="6"/>
      <c r="X1513" s="6"/>
      <c r="Y1513" s="6"/>
      <c r="Z1513" s="6"/>
      <c r="AA1513" s="6"/>
      <c r="AB1513" s="6"/>
      <c r="AC1513" s="6"/>
      <c r="AD1513" s="6"/>
      <c r="AE1513" s="6"/>
      <c r="AF1513" s="6"/>
      <c r="AG1513" s="6"/>
      <c r="AH1513" s="6"/>
      <c r="AI1513" s="6"/>
      <c r="AJ1513" s="6"/>
      <c r="AK1513" s="6"/>
      <c r="AL1513" s="6"/>
      <c r="AM1513" s="6"/>
      <c r="AN1513" s="6"/>
      <c r="AO1513" s="6"/>
      <c r="AP1513" s="6"/>
      <c r="AQ1513" s="6"/>
      <c r="AR1513" s="6"/>
      <c r="AS1513" s="6"/>
      <c r="AT1513" s="6"/>
      <c r="AU1513" s="6"/>
      <c r="AV1513" s="6"/>
      <c r="AW1513" s="6"/>
      <c r="AX1513" s="6"/>
    </row>
    <row r="1514" spans="1:50" ht="12" customHeight="1">
      <c r="A1514" s="6"/>
      <c r="B1514" s="6"/>
      <c r="C1514" s="6"/>
      <c r="D1514" s="6"/>
      <c r="E1514" s="6"/>
      <c r="F1514" s="6"/>
      <c r="G1514" s="6"/>
      <c r="H1514" s="6"/>
      <c r="I1514" s="6"/>
      <c r="J1514" s="6"/>
      <c r="K1514" s="6"/>
      <c r="L1514" s="6"/>
      <c r="M1514" s="61"/>
      <c r="N1514" s="6" t="str">
        <v/>
      </c>
      <c r="O1514" s="6"/>
      <c r="P1514" s="6"/>
      <c r="Q1514" s="6"/>
      <c r="R1514" s="6"/>
      <c r="S1514" s="6"/>
      <c r="T1514" s="6"/>
      <c r="U1514" s="6"/>
      <c r="V1514" s="6"/>
      <c r="W1514" s="6"/>
      <c r="X1514" s="6"/>
      <c r="Y1514" s="6"/>
      <c r="Z1514" s="6"/>
      <c r="AA1514" s="6"/>
      <c r="AB1514" s="6"/>
      <c r="AC1514" s="6"/>
      <c r="AD1514" s="6"/>
      <c r="AE1514" s="6"/>
      <c r="AF1514" s="6"/>
      <c r="AG1514" s="6"/>
      <c r="AH1514" s="6"/>
      <c r="AI1514" s="6"/>
      <c r="AJ1514" s="6"/>
      <c r="AK1514" s="6"/>
      <c r="AL1514" s="6"/>
      <c r="AM1514" s="6"/>
      <c r="AN1514" s="6"/>
      <c r="AO1514" s="6"/>
      <c r="AP1514" s="6"/>
      <c r="AQ1514" s="6"/>
      <c r="AR1514" s="6"/>
      <c r="AS1514" s="6"/>
      <c r="AT1514" s="6"/>
      <c r="AU1514" s="6"/>
      <c r="AV1514" s="6"/>
      <c r="AW1514" s="6"/>
      <c r="AX1514" s="6"/>
    </row>
    <row r="1515" spans="1:50" ht="12" customHeight="1">
      <c r="A1515" s="6"/>
      <c r="B1515" s="6"/>
      <c r="C1515" s="6"/>
      <c r="D1515" s="6"/>
      <c r="E1515" s="6"/>
      <c r="F1515" s="6"/>
      <c r="G1515" s="6"/>
      <c r="H1515" s="6"/>
      <c r="I1515" s="6"/>
      <c r="J1515" s="6"/>
      <c r="K1515" s="6"/>
      <c r="L1515" s="6"/>
      <c r="M1515" s="61"/>
      <c r="N1515" s="6" t="str">
        <v/>
      </c>
      <c r="O1515" s="6"/>
      <c r="P1515" s="6"/>
      <c r="Q1515" s="6"/>
      <c r="R1515" s="6"/>
      <c r="S1515" s="6"/>
      <c r="T1515" s="6"/>
      <c r="U1515" s="6"/>
      <c r="V1515" s="6"/>
      <c r="W1515" s="6"/>
      <c r="X1515" s="6"/>
      <c r="Y1515" s="6"/>
      <c r="Z1515" s="6"/>
      <c r="AA1515" s="6"/>
      <c r="AB1515" s="6"/>
      <c r="AC1515" s="6"/>
      <c r="AD1515" s="6"/>
      <c r="AE1515" s="6"/>
      <c r="AF1515" s="6"/>
      <c r="AG1515" s="6"/>
      <c r="AH1515" s="6"/>
      <c r="AI1515" s="6"/>
      <c r="AJ1515" s="6"/>
      <c r="AK1515" s="6"/>
      <c r="AL1515" s="6"/>
      <c r="AM1515" s="6"/>
      <c r="AN1515" s="6"/>
      <c r="AO1515" s="6"/>
      <c r="AP1515" s="6"/>
      <c r="AQ1515" s="6"/>
      <c r="AR1515" s="6"/>
      <c r="AS1515" s="6"/>
      <c r="AT1515" s="6"/>
      <c r="AU1515" s="6"/>
      <c r="AV1515" s="6"/>
      <c r="AW1515" s="6"/>
      <c r="AX1515" s="6"/>
    </row>
    <row r="1516" spans="1:50" ht="12" customHeight="1">
      <c r="A1516" s="6"/>
      <c r="B1516" s="6"/>
      <c r="C1516" s="6"/>
      <c r="D1516" s="6"/>
      <c r="E1516" s="6"/>
      <c r="F1516" s="6"/>
      <c r="G1516" s="6"/>
      <c r="H1516" s="6"/>
      <c r="I1516" s="6"/>
      <c r="J1516" s="6"/>
      <c r="K1516" s="6"/>
      <c r="L1516" s="6"/>
      <c r="M1516" s="61"/>
      <c r="N1516" s="6" t="str">
        <v/>
      </c>
      <c r="O1516" s="6"/>
      <c r="P1516" s="6"/>
      <c r="Q1516" s="6"/>
      <c r="R1516" s="6"/>
      <c r="S1516" s="6"/>
      <c r="T1516" s="6"/>
      <c r="U1516" s="6"/>
      <c r="V1516" s="6"/>
      <c r="W1516" s="6"/>
      <c r="X1516" s="6"/>
      <c r="Y1516" s="6"/>
      <c r="Z1516" s="6"/>
      <c r="AA1516" s="6"/>
      <c r="AB1516" s="6"/>
      <c r="AC1516" s="6"/>
      <c r="AD1516" s="6"/>
      <c r="AE1516" s="6"/>
      <c r="AF1516" s="6"/>
      <c r="AG1516" s="6"/>
      <c r="AH1516" s="6"/>
      <c r="AI1516" s="6"/>
      <c r="AJ1516" s="6"/>
      <c r="AK1516" s="6"/>
      <c r="AL1516" s="6"/>
      <c r="AM1516" s="6"/>
      <c r="AN1516" s="6"/>
      <c r="AO1516" s="6"/>
      <c r="AP1516" s="6"/>
      <c r="AQ1516" s="6"/>
      <c r="AR1516" s="6"/>
      <c r="AS1516" s="6"/>
      <c r="AT1516" s="6"/>
      <c r="AU1516" s="6"/>
      <c r="AV1516" s="6"/>
      <c r="AW1516" s="6"/>
      <c r="AX1516" s="6"/>
    </row>
    <row r="1517" spans="1:50" ht="12" customHeight="1">
      <c r="A1517" s="6"/>
      <c r="B1517" s="6"/>
      <c r="C1517" s="6"/>
      <c r="D1517" s="6"/>
      <c r="E1517" s="6"/>
      <c r="F1517" s="6"/>
      <c r="G1517" s="6"/>
      <c r="H1517" s="6"/>
      <c r="I1517" s="6"/>
      <c r="J1517" s="6"/>
      <c r="K1517" s="6"/>
      <c r="L1517" s="6"/>
      <c r="M1517" s="61"/>
      <c r="N1517" s="6" t="str">
        <v/>
      </c>
      <c r="O1517" s="6"/>
      <c r="P1517" s="6"/>
      <c r="Q1517" s="6"/>
      <c r="R1517" s="6"/>
      <c r="S1517" s="6"/>
      <c r="T1517" s="6"/>
      <c r="U1517" s="6"/>
      <c r="V1517" s="6"/>
      <c r="W1517" s="6"/>
      <c r="X1517" s="6"/>
      <c r="Y1517" s="6"/>
      <c r="Z1517" s="6"/>
      <c r="AA1517" s="6"/>
      <c r="AB1517" s="6"/>
      <c r="AC1517" s="6"/>
      <c r="AD1517" s="6"/>
      <c r="AE1517" s="6"/>
      <c r="AF1517" s="6"/>
      <c r="AG1517" s="6"/>
      <c r="AH1517" s="6"/>
      <c r="AI1517" s="6"/>
      <c r="AJ1517" s="6"/>
      <c r="AK1517" s="6"/>
      <c r="AL1517" s="6"/>
      <c r="AM1517" s="6"/>
      <c r="AN1517" s="6"/>
      <c r="AO1517" s="6"/>
      <c r="AP1517" s="6"/>
      <c r="AQ1517" s="6"/>
      <c r="AR1517" s="6"/>
      <c r="AS1517" s="6"/>
      <c r="AT1517" s="6"/>
      <c r="AU1517" s="6"/>
      <c r="AV1517" s="6"/>
      <c r="AW1517" s="6"/>
      <c r="AX1517" s="6"/>
    </row>
    <row r="1518" spans="1:50" ht="12" customHeight="1">
      <c r="A1518" s="6"/>
      <c r="B1518" s="6"/>
      <c r="C1518" s="6"/>
      <c r="D1518" s="6"/>
      <c r="E1518" s="6"/>
      <c r="F1518" s="6"/>
      <c r="G1518" s="6"/>
      <c r="H1518" s="6"/>
      <c r="I1518" s="6"/>
      <c r="J1518" s="6"/>
      <c r="K1518" s="6"/>
      <c r="L1518" s="6"/>
      <c r="M1518" s="61"/>
      <c r="N1518" s="6" t="str">
        <v/>
      </c>
      <c r="O1518" s="6"/>
      <c r="P1518" s="6"/>
      <c r="Q1518" s="6"/>
      <c r="R1518" s="6"/>
      <c r="S1518" s="6"/>
      <c r="T1518" s="6"/>
      <c r="U1518" s="6"/>
      <c r="V1518" s="6"/>
      <c r="W1518" s="6"/>
      <c r="X1518" s="6"/>
      <c r="Y1518" s="6"/>
      <c r="Z1518" s="6"/>
      <c r="AA1518" s="6"/>
      <c r="AB1518" s="6"/>
      <c r="AC1518" s="6"/>
      <c r="AD1518" s="6"/>
      <c r="AE1518" s="6"/>
      <c r="AF1518" s="6"/>
      <c r="AG1518" s="6"/>
      <c r="AH1518" s="6"/>
      <c r="AI1518" s="6"/>
      <c r="AJ1518" s="6"/>
      <c r="AK1518" s="6"/>
      <c r="AL1518" s="6"/>
      <c r="AM1518" s="6"/>
      <c r="AN1518" s="6"/>
      <c r="AO1518" s="6"/>
      <c r="AP1518" s="6"/>
      <c r="AQ1518" s="6"/>
      <c r="AR1518" s="6"/>
      <c r="AS1518" s="6"/>
      <c r="AT1518" s="6"/>
      <c r="AU1518" s="6"/>
      <c r="AV1518" s="6"/>
      <c r="AW1518" s="6"/>
      <c r="AX1518" s="6"/>
    </row>
    <row r="1519" spans="1:50" ht="12" customHeight="1">
      <c r="A1519" s="6"/>
      <c r="B1519" s="6"/>
      <c r="C1519" s="6"/>
      <c r="D1519" s="6"/>
      <c r="E1519" s="6"/>
      <c r="F1519" s="6"/>
      <c r="G1519" s="6"/>
      <c r="H1519" s="6"/>
      <c r="I1519" s="6"/>
      <c r="J1519" s="6"/>
      <c r="K1519" s="6"/>
      <c r="L1519" s="6"/>
      <c r="M1519" s="61"/>
      <c r="N1519" s="6" t="str">
        <v/>
      </c>
      <c r="O1519" s="6"/>
      <c r="P1519" s="6"/>
      <c r="Q1519" s="6"/>
      <c r="R1519" s="6"/>
      <c r="S1519" s="6"/>
      <c r="T1519" s="6"/>
      <c r="U1519" s="6"/>
      <c r="V1519" s="6"/>
      <c r="W1519" s="6"/>
      <c r="X1519" s="6"/>
      <c r="Y1519" s="6"/>
      <c r="Z1519" s="6"/>
      <c r="AA1519" s="6"/>
      <c r="AB1519" s="6"/>
      <c r="AC1519" s="6"/>
      <c r="AD1519" s="6"/>
      <c r="AE1519" s="6"/>
      <c r="AF1519" s="6"/>
      <c r="AG1519" s="6"/>
      <c r="AH1519" s="6"/>
      <c r="AI1519" s="6"/>
      <c r="AJ1519" s="6"/>
      <c r="AK1519" s="6"/>
      <c r="AL1519" s="6"/>
      <c r="AM1519" s="6"/>
      <c r="AN1519" s="6"/>
      <c r="AO1519" s="6"/>
      <c r="AP1519" s="6"/>
      <c r="AQ1519" s="6"/>
      <c r="AR1519" s="6"/>
      <c r="AS1519" s="6"/>
      <c r="AT1519" s="6"/>
      <c r="AU1519" s="6"/>
      <c r="AV1519" s="6"/>
      <c r="AW1519" s="6"/>
      <c r="AX1519" s="6"/>
    </row>
    <row r="1520" spans="1:50" ht="12" customHeight="1">
      <c r="A1520" s="6"/>
      <c r="B1520" s="6"/>
      <c r="C1520" s="6"/>
      <c r="D1520" s="6"/>
      <c r="E1520" s="6"/>
      <c r="F1520" s="6"/>
      <c r="G1520" s="6"/>
      <c r="H1520" s="6"/>
      <c r="I1520" s="6"/>
      <c r="J1520" s="6"/>
      <c r="K1520" s="6"/>
      <c r="L1520" s="6"/>
      <c r="M1520" s="61"/>
      <c r="N1520" s="6" t="str">
        <v/>
      </c>
      <c r="O1520" s="6"/>
      <c r="P1520" s="6"/>
      <c r="Q1520" s="6"/>
      <c r="R1520" s="6"/>
      <c r="S1520" s="6"/>
      <c r="T1520" s="6"/>
      <c r="U1520" s="6"/>
      <c r="V1520" s="6"/>
      <c r="W1520" s="6"/>
      <c r="X1520" s="6"/>
      <c r="Y1520" s="6"/>
      <c r="Z1520" s="6"/>
      <c r="AA1520" s="6"/>
      <c r="AB1520" s="6"/>
      <c r="AC1520" s="6"/>
      <c r="AD1520" s="6"/>
      <c r="AE1520" s="6"/>
      <c r="AF1520" s="6"/>
      <c r="AG1520" s="6"/>
      <c r="AH1520" s="6"/>
      <c r="AI1520" s="6"/>
      <c r="AJ1520" s="6"/>
      <c r="AK1520" s="6"/>
      <c r="AL1520" s="6"/>
      <c r="AM1520" s="6"/>
      <c r="AN1520" s="6"/>
      <c r="AO1520" s="6"/>
      <c r="AP1520" s="6"/>
      <c r="AQ1520" s="6"/>
      <c r="AR1520" s="6"/>
      <c r="AS1520" s="6"/>
      <c r="AT1520" s="6"/>
      <c r="AU1520" s="6"/>
      <c r="AV1520" s="6"/>
      <c r="AW1520" s="6"/>
      <c r="AX1520" s="6"/>
    </row>
    <row r="1521" spans="1:50" ht="12" customHeight="1">
      <c r="A1521" s="6"/>
      <c r="B1521" s="6"/>
      <c r="C1521" s="6"/>
      <c r="D1521" s="6"/>
      <c r="E1521" s="6"/>
      <c r="F1521" s="6"/>
      <c r="G1521" s="6"/>
      <c r="H1521" s="6"/>
      <c r="I1521" s="6"/>
      <c r="J1521" s="6"/>
      <c r="K1521" s="6"/>
      <c r="L1521" s="6"/>
      <c r="M1521" s="61"/>
      <c r="N1521" s="6" t="str">
        <v/>
      </c>
      <c r="O1521" s="6"/>
      <c r="P1521" s="6"/>
      <c r="Q1521" s="6"/>
      <c r="R1521" s="6"/>
      <c r="S1521" s="6"/>
      <c r="T1521" s="6"/>
      <c r="U1521" s="6"/>
      <c r="V1521" s="6"/>
      <c r="W1521" s="6"/>
      <c r="X1521" s="6"/>
      <c r="Y1521" s="6"/>
      <c r="Z1521" s="6"/>
      <c r="AA1521" s="6"/>
      <c r="AB1521" s="6"/>
      <c r="AC1521" s="6"/>
      <c r="AD1521" s="6"/>
      <c r="AE1521" s="6"/>
      <c r="AF1521" s="6"/>
      <c r="AG1521" s="6"/>
      <c r="AH1521" s="6"/>
      <c r="AI1521" s="6"/>
      <c r="AJ1521" s="6"/>
      <c r="AK1521" s="6"/>
      <c r="AL1521" s="6"/>
      <c r="AM1521" s="6"/>
      <c r="AN1521" s="6"/>
      <c r="AO1521" s="6"/>
      <c r="AP1521" s="6"/>
      <c r="AQ1521" s="6"/>
      <c r="AR1521" s="6"/>
      <c r="AS1521" s="6"/>
      <c r="AT1521" s="6"/>
      <c r="AU1521" s="6"/>
      <c r="AV1521" s="6"/>
      <c r="AW1521" s="6"/>
      <c r="AX1521" s="6"/>
    </row>
    <row r="1522" spans="1:50" ht="12" customHeight="1">
      <c r="A1522" s="6"/>
      <c r="B1522" s="6"/>
      <c r="C1522" s="6"/>
      <c r="D1522" s="6"/>
      <c r="E1522" s="6"/>
      <c r="F1522" s="6"/>
      <c r="G1522" s="6"/>
      <c r="H1522" s="6"/>
      <c r="I1522" s="6"/>
      <c r="J1522" s="6"/>
      <c r="K1522" s="6"/>
      <c r="L1522" s="6"/>
      <c r="M1522" s="61"/>
      <c r="N1522" s="6" t="str">
        <v/>
      </c>
      <c r="O1522" s="6"/>
      <c r="P1522" s="6"/>
      <c r="Q1522" s="6"/>
      <c r="R1522" s="6"/>
      <c r="S1522" s="6"/>
      <c r="T1522" s="6"/>
      <c r="U1522" s="6"/>
      <c r="V1522" s="6"/>
      <c r="W1522" s="6"/>
      <c r="X1522" s="6"/>
      <c r="Y1522" s="6"/>
      <c r="Z1522" s="6"/>
      <c r="AA1522" s="6"/>
      <c r="AB1522" s="6"/>
      <c r="AC1522" s="6"/>
      <c r="AD1522" s="6"/>
      <c r="AE1522" s="6"/>
      <c r="AF1522" s="6"/>
      <c r="AG1522" s="6"/>
      <c r="AH1522" s="6"/>
      <c r="AI1522" s="6"/>
      <c r="AJ1522" s="6"/>
      <c r="AK1522" s="6"/>
      <c r="AL1522" s="6"/>
      <c r="AM1522" s="6"/>
      <c r="AN1522" s="6"/>
      <c r="AO1522" s="6"/>
      <c r="AP1522" s="6"/>
      <c r="AQ1522" s="6"/>
      <c r="AR1522" s="6"/>
      <c r="AS1522" s="6"/>
      <c r="AT1522" s="6"/>
      <c r="AU1522" s="6"/>
      <c r="AV1522" s="6"/>
      <c r="AW1522" s="6"/>
      <c r="AX1522" s="6"/>
    </row>
    <row r="1523" spans="1:50" ht="12" customHeight="1">
      <c r="A1523" s="6"/>
      <c r="B1523" s="6"/>
      <c r="C1523" s="6"/>
      <c r="D1523" s="6"/>
      <c r="E1523" s="6"/>
      <c r="F1523" s="6"/>
      <c r="G1523" s="6"/>
      <c r="H1523" s="6"/>
      <c r="I1523" s="6"/>
      <c r="J1523" s="6"/>
      <c r="K1523" s="6"/>
      <c r="L1523" s="6"/>
      <c r="M1523" s="61"/>
      <c r="N1523" s="6" t="str">
        <v/>
      </c>
      <c r="O1523" s="6"/>
      <c r="P1523" s="6"/>
      <c r="Q1523" s="6"/>
      <c r="R1523" s="6"/>
      <c r="S1523" s="6"/>
      <c r="T1523" s="6"/>
      <c r="U1523" s="6"/>
      <c r="V1523" s="6"/>
      <c r="W1523" s="6"/>
      <c r="X1523" s="6"/>
      <c r="Y1523" s="6"/>
      <c r="Z1523" s="6"/>
      <c r="AA1523" s="6"/>
      <c r="AB1523" s="6"/>
      <c r="AC1523" s="6"/>
      <c r="AD1523" s="6"/>
      <c r="AE1523" s="6"/>
      <c r="AF1523" s="6"/>
      <c r="AG1523" s="6"/>
      <c r="AH1523" s="6"/>
      <c r="AI1523" s="6"/>
      <c r="AJ1523" s="6"/>
      <c r="AK1523" s="6"/>
      <c r="AL1523" s="6"/>
      <c r="AM1523" s="6"/>
      <c r="AN1523" s="6"/>
      <c r="AO1523" s="6"/>
      <c r="AP1523" s="6"/>
      <c r="AQ1523" s="6"/>
      <c r="AR1523" s="6"/>
      <c r="AS1523" s="6"/>
      <c r="AT1523" s="6"/>
      <c r="AU1523" s="6"/>
      <c r="AV1523" s="6"/>
      <c r="AW1523" s="6"/>
      <c r="AX1523" s="6"/>
    </row>
    <row r="1524" spans="1:50" ht="12" customHeight="1">
      <c r="A1524" s="6"/>
      <c r="B1524" s="6"/>
      <c r="C1524" s="6"/>
      <c r="D1524" s="6"/>
      <c r="E1524" s="6"/>
      <c r="F1524" s="6"/>
      <c r="G1524" s="6"/>
      <c r="H1524" s="6"/>
      <c r="I1524" s="6"/>
      <c r="J1524" s="6"/>
      <c r="K1524" s="6"/>
      <c r="L1524" s="6"/>
      <c r="M1524" s="61"/>
      <c r="N1524" s="6" t="str">
        <v/>
      </c>
      <c r="O1524" s="6"/>
      <c r="P1524" s="6"/>
      <c r="Q1524" s="6"/>
      <c r="R1524" s="6"/>
      <c r="S1524" s="6"/>
      <c r="T1524" s="6"/>
      <c r="U1524" s="6"/>
      <c r="V1524" s="6"/>
      <c r="W1524" s="6"/>
      <c r="X1524" s="6"/>
      <c r="Y1524" s="6"/>
      <c r="Z1524" s="6"/>
      <c r="AA1524" s="6"/>
      <c r="AB1524" s="6"/>
      <c r="AC1524" s="6"/>
      <c r="AD1524" s="6"/>
      <c r="AE1524" s="6"/>
      <c r="AF1524" s="6"/>
      <c r="AG1524" s="6"/>
      <c r="AH1524" s="6"/>
      <c r="AI1524" s="6"/>
      <c r="AJ1524" s="6"/>
      <c r="AK1524" s="6"/>
      <c r="AL1524" s="6"/>
      <c r="AM1524" s="6"/>
      <c r="AN1524" s="6"/>
      <c r="AO1524" s="6"/>
      <c r="AP1524" s="6"/>
      <c r="AQ1524" s="6"/>
      <c r="AR1524" s="6"/>
      <c r="AS1524" s="6"/>
      <c r="AT1524" s="6"/>
      <c r="AU1524" s="6"/>
      <c r="AV1524" s="6"/>
      <c r="AW1524" s="6"/>
      <c r="AX1524" s="6"/>
    </row>
    <row r="1525" spans="1:50" ht="12" customHeight="1">
      <c r="A1525" s="6"/>
      <c r="B1525" s="6"/>
      <c r="C1525" s="6"/>
      <c r="D1525" s="6"/>
      <c r="E1525" s="6"/>
      <c r="F1525" s="6"/>
      <c r="G1525" s="6"/>
      <c r="H1525" s="6"/>
      <c r="I1525" s="6"/>
      <c r="J1525" s="6"/>
      <c r="K1525" s="6"/>
      <c r="L1525" s="6"/>
      <c r="M1525" s="61"/>
      <c r="N1525" s="6" t="str">
        <v/>
      </c>
      <c r="O1525" s="6"/>
      <c r="P1525" s="6"/>
      <c r="Q1525" s="6"/>
      <c r="R1525" s="6"/>
      <c r="S1525" s="6"/>
      <c r="T1525" s="6"/>
      <c r="U1525" s="6"/>
      <c r="V1525" s="6"/>
      <c r="W1525" s="6"/>
      <c r="X1525" s="6"/>
      <c r="Y1525" s="6"/>
      <c r="Z1525" s="6"/>
      <c r="AA1525" s="6"/>
      <c r="AB1525" s="6"/>
      <c r="AC1525" s="6"/>
      <c r="AD1525" s="6"/>
      <c r="AE1525" s="6"/>
      <c r="AF1525" s="6"/>
      <c r="AG1525" s="6"/>
      <c r="AH1525" s="6"/>
      <c r="AI1525" s="6"/>
      <c r="AJ1525" s="6"/>
      <c r="AK1525" s="6"/>
      <c r="AL1525" s="6"/>
      <c r="AM1525" s="6"/>
      <c r="AN1525" s="6"/>
      <c r="AO1525" s="6"/>
      <c r="AP1525" s="6"/>
      <c r="AQ1525" s="6"/>
      <c r="AR1525" s="6"/>
      <c r="AS1525" s="6"/>
      <c r="AT1525" s="6"/>
      <c r="AU1525" s="6"/>
      <c r="AV1525" s="6"/>
      <c r="AW1525" s="6"/>
      <c r="AX1525" s="6"/>
    </row>
    <row r="1526" spans="1:50" ht="12" customHeight="1">
      <c r="A1526" s="6"/>
      <c r="B1526" s="6"/>
      <c r="C1526" s="6"/>
      <c r="D1526" s="6"/>
      <c r="E1526" s="6"/>
      <c r="F1526" s="6"/>
      <c r="G1526" s="6"/>
      <c r="H1526" s="6"/>
      <c r="I1526" s="6"/>
      <c r="J1526" s="6"/>
      <c r="K1526" s="6"/>
      <c r="L1526" s="6"/>
      <c r="M1526" s="61"/>
      <c r="N1526" s="6" t="str">
        <v/>
      </c>
      <c r="O1526" s="6"/>
      <c r="P1526" s="6"/>
      <c r="Q1526" s="6"/>
      <c r="R1526" s="6"/>
      <c r="S1526" s="6"/>
      <c r="T1526" s="6"/>
      <c r="U1526" s="6"/>
      <c r="V1526" s="6"/>
      <c r="W1526" s="6"/>
      <c r="X1526" s="6"/>
      <c r="Y1526" s="6"/>
      <c r="Z1526" s="6"/>
      <c r="AA1526" s="6"/>
      <c r="AB1526" s="6"/>
      <c r="AC1526" s="6"/>
      <c r="AD1526" s="6"/>
      <c r="AE1526" s="6"/>
      <c r="AF1526" s="6"/>
      <c r="AG1526" s="6"/>
      <c r="AH1526" s="6"/>
      <c r="AI1526" s="6"/>
      <c r="AJ1526" s="6"/>
      <c r="AK1526" s="6"/>
      <c r="AL1526" s="6"/>
      <c r="AM1526" s="6"/>
      <c r="AN1526" s="6"/>
      <c r="AO1526" s="6"/>
      <c r="AP1526" s="6"/>
      <c r="AQ1526" s="6"/>
      <c r="AR1526" s="6"/>
      <c r="AS1526" s="6"/>
      <c r="AT1526" s="6"/>
      <c r="AU1526" s="6"/>
      <c r="AV1526" s="6"/>
      <c r="AW1526" s="6"/>
      <c r="AX1526" s="6"/>
    </row>
    <row r="1527" spans="1:50" ht="12" customHeight="1">
      <c r="A1527" s="6"/>
      <c r="B1527" s="6"/>
      <c r="C1527" s="6"/>
      <c r="D1527" s="6"/>
      <c r="E1527" s="6"/>
      <c r="F1527" s="6"/>
      <c r="G1527" s="6"/>
      <c r="H1527" s="6"/>
      <c r="I1527" s="6"/>
      <c r="J1527" s="6"/>
      <c r="K1527" s="6"/>
      <c r="L1527" s="6"/>
      <c r="M1527" s="61"/>
      <c r="N1527" s="6" t="str">
        <v/>
      </c>
      <c r="O1527" s="6"/>
      <c r="P1527" s="6"/>
      <c r="Q1527" s="6"/>
      <c r="R1527" s="6"/>
      <c r="S1527" s="6"/>
      <c r="T1527" s="6"/>
      <c r="U1527" s="6"/>
      <c r="V1527" s="6"/>
      <c r="W1527" s="6"/>
      <c r="X1527" s="6"/>
      <c r="Y1527" s="6"/>
      <c r="Z1527" s="6"/>
      <c r="AA1527" s="6"/>
      <c r="AB1527" s="6"/>
      <c r="AC1527" s="6"/>
      <c r="AD1527" s="6"/>
      <c r="AE1527" s="6"/>
      <c r="AF1527" s="6"/>
      <c r="AG1527" s="6"/>
      <c r="AH1527" s="6"/>
      <c r="AI1527" s="6"/>
      <c r="AJ1527" s="6"/>
      <c r="AK1527" s="6"/>
      <c r="AL1527" s="6"/>
      <c r="AM1527" s="6"/>
      <c r="AN1527" s="6"/>
      <c r="AO1527" s="6"/>
      <c r="AP1527" s="6"/>
      <c r="AQ1527" s="6"/>
      <c r="AR1527" s="6"/>
      <c r="AS1527" s="6"/>
      <c r="AT1527" s="6"/>
      <c r="AU1527" s="6"/>
      <c r="AV1527" s="6"/>
      <c r="AW1527" s="6"/>
      <c r="AX1527" s="6"/>
    </row>
    <row r="1528" spans="1:50" ht="12" customHeight="1">
      <c r="A1528" s="6"/>
      <c r="B1528" s="6"/>
      <c r="C1528" s="6"/>
      <c r="D1528" s="6"/>
      <c r="E1528" s="6"/>
      <c r="F1528" s="6"/>
      <c r="G1528" s="6"/>
      <c r="H1528" s="6"/>
      <c r="I1528" s="6"/>
      <c r="J1528" s="6"/>
      <c r="K1528" s="6"/>
      <c r="L1528" s="6"/>
      <c r="M1528" s="61"/>
      <c r="N1528" s="6" t="str">
        <v/>
      </c>
      <c r="O1528" s="6"/>
      <c r="P1528" s="6"/>
      <c r="Q1528" s="6"/>
      <c r="R1528" s="6"/>
      <c r="S1528" s="6"/>
      <c r="T1528" s="6"/>
      <c r="U1528" s="6"/>
      <c r="V1528" s="6"/>
      <c r="W1528" s="6"/>
      <c r="X1528" s="6"/>
      <c r="Y1528" s="6"/>
      <c r="Z1528" s="6"/>
      <c r="AA1528" s="6"/>
      <c r="AB1528" s="6"/>
      <c r="AC1528" s="6"/>
      <c r="AD1528" s="6"/>
      <c r="AE1528" s="6"/>
      <c r="AF1528" s="6"/>
      <c r="AG1528" s="6"/>
      <c r="AH1528" s="6"/>
      <c r="AI1528" s="6"/>
      <c r="AJ1528" s="6"/>
      <c r="AK1528" s="6"/>
      <c r="AL1528" s="6"/>
      <c r="AM1528" s="6"/>
      <c r="AN1528" s="6"/>
      <c r="AO1528" s="6"/>
      <c r="AP1528" s="6"/>
      <c r="AQ1528" s="6"/>
      <c r="AR1528" s="6"/>
      <c r="AS1528" s="6"/>
      <c r="AT1528" s="6"/>
      <c r="AU1528" s="6"/>
      <c r="AV1528" s="6"/>
      <c r="AW1528" s="6"/>
      <c r="AX1528" s="6"/>
    </row>
    <row r="1529" spans="1:50" ht="12" customHeight="1">
      <c r="A1529" s="6"/>
      <c r="B1529" s="6"/>
      <c r="C1529" s="6"/>
      <c r="D1529" s="6"/>
      <c r="E1529" s="6"/>
      <c r="F1529" s="6"/>
      <c r="G1529" s="6"/>
      <c r="H1529" s="6"/>
      <c r="I1529" s="6"/>
      <c r="J1529" s="6"/>
      <c r="K1529" s="6"/>
      <c r="L1529" s="6"/>
      <c r="M1529" s="61"/>
      <c r="N1529" s="6" t="str">
        <v/>
      </c>
      <c r="O1529" s="6"/>
      <c r="P1529" s="6"/>
      <c r="Q1529" s="6"/>
      <c r="R1529" s="6"/>
      <c r="S1529" s="6"/>
      <c r="T1529" s="6"/>
      <c r="U1529" s="6"/>
      <c r="V1529" s="6"/>
      <c r="W1529" s="6"/>
      <c r="X1529" s="6"/>
      <c r="Y1529" s="6"/>
      <c r="Z1529" s="6"/>
      <c r="AA1529" s="6"/>
      <c r="AB1529" s="6"/>
      <c r="AC1529" s="6"/>
      <c r="AD1529" s="6"/>
      <c r="AE1529" s="6"/>
      <c r="AF1529" s="6"/>
      <c r="AG1529" s="6"/>
      <c r="AH1529" s="6"/>
      <c r="AI1529" s="6"/>
      <c r="AJ1529" s="6"/>
      <c r="AK1529" s="6"/>
      <c r="AL1529" s="6"/>
      <c r="AM1529" s="6"/>
      <c r="AN1529" s="6"/>
      <c r="AO1529" s="6"/>
      <c r="AP1529" s="6"/>
      <c r="AQ1529" s="6"/>
      <c r="AR1529" s="6"/>
      <c r="AS1529" s="6"/>
      <c r="AT1529" s="6"/>
      <c r="AU1529" s="6"/>
      <c r="AV1529" s="6"/>
      <c r="AW1529" s="6"/>
      <c r="AX1529" s="6"/>
    </row>
    <row r="1530" spans="1:50" ht="12" customHeight="1">
      <c r="A1530" s="6"/>
      <c r="B1530" s="6"/>
      <c r="C1530" s="6"/>
      <c r="D1530" s="6"/>
      <c r="E1530" s="6"/>
      <c r="F1530" s="6"/>
      <c r="G1530" s="6"/>
      <c r="H1530" s="6"/>
      <c r="I1530" s="6"/>
      <c r="J1530" s="6"/>
      <c r="K1530" s="6"/>
      <c r="L1530" s="6"/>
      <c r="M1530" s="61"/>
      <c r="N1530" s="6" t="str">
        <v/>
      </c>
      <c r="O1530" s="6"/>
      <c r="P1530" s="6"/>
      <c r="Q1530" s="6"/>
      <c r="R1530" s="6"/>
      <c r="S1530" s="6"/>
      <c r="T1530" s="6"/>
      <c r="U1530" s="6"/>
      <c r="V1530" s="6"/>
      <c r="W1530" s="6"/>
      <c r="X1530" s="6"/>
      <c r="Y1530" s="6"/>
      <c r="Z1530" s="6"/>
      <c r="AA1530" s="6"/>
      <c r="AB1530" s="6"/>
      <c r="AC1530" s="6"/>
      <c r="AD1530" s="6"/>
      <c r="AE1530" s="6"/>
      <c r="AF1530" s="6"/>
      <c r="AG1530" s="6"/>
      <c r="AH1530" s="6"/>
      <c r="AI1530" s="6"/>
      <c r="AJ1530" s="6"/>
      <c r="AK1530" s="6"/>
      <c r="AL1530" s="6"/>
      <c r="AM1530" s="6"/>
      <c r="AN1530" s="6"/>
      <c r="AO1530" s="6"/>
      <c r="AP1530" s="6"/>
      <c r="AQ1530" s="6"/>
      <c r="AR1530" s="6"/>
      <c r="AS1530" s="6"/>
      <c r="AT1530" s="6"/>
      <c r="AU1530" s="6"/>
      <c r="AV1530" s="6"/>
      <c r="AW1530" s="6"/>
      <c r="AX1530" s="6"/>
    </row>
    <row r="1531" spans="1:50" ht="12" customHeight="1">
      <c r="A1531" s="6"/>
      <c r="B1531" s="6"/>
      <c r="C1531" s="6"/>
      <c r="D1531" s="6"/>
      <c r="E1531" s="6"/>
      <c r="F1531" s="6"/>
      <c r="G1531" s="6"/>
      <c r="H1531" s="6"/>
      <c r="I1531" s="6"/>
      <c r="J1531" s="6"/>
      <c r="K1531" s="6"/>
      <c r="L1531" s="6"/>
      <c r="M1531" s="61"/>
      <c r="N1531" s="6" t="str">
        <v/>
      </c>
      <c r="O1531" s="6"/>
      <c r="P1531" s="6"/>
      <c r="Q1531" s="6"/>
      <c r="R1531" s="6"/>
      <c r="S1531" s="6"/>
      <c r="T1531" s="6"/>
      <c r="U1531" s="6"/>
      <c r="V1531" s="6"/>
      <c r="W1531" s="6"/>
      <c r="X1531" s="6"/>
      <c r="Y1531" s="6"/>
      <c r="Z1531" s="6"/>
      <c r="AA1531" s="6"/>
      <c r="AB1531" s="6"/>
      <c r="AC1531" s="6"/>
      <c r="AD1531" s="6"/>
      <c r="AE1531" s="6"/>
      <c r="AF1531" s="6"/>
      <c r="AG1531" s="6"/>
      <c r="AH1531" s="6"/>
      <c r="AI1531" s="6"/>
      <c r="AJ1531" s="6"/>
      <c r="AK1531" s="6"/>
      <c r="AL1531" s="6"/>
      <c r="AM1531" s="6"/>
      <c r="AN1531" s="6"/>
      <c r="AO1531" s="6"/>
      <c r="AP1531" s="6"/>
      <c r="AQ1531" s="6"/>
      <c r="AR1531" s="6"/>
      <c r="AS1531" s="6"/>
      <c r="AT1531" s="6"/>
      <c r="AU1531" s="6"/>
      <c r="AV1531" s="6"/>
      <c r="AW1531" s="6"/>
      <c r="AX1531" s="6"/>
    </row>
    <row r="1532" spans="1:50" ht="12" customHeight="1">
      <c r="A1532" s="6"/>
      <c r="B1532" s="6"/>
      <c r="C1532" s="6"/>
      <c r="D1532" s="6"/>
      <c r="E1532" s="6"/>
      <c r="F1532" s="6"/>
      <c r="G1532" s="6"/>
      <c r="H1532" s="6"/>
      <c r="I1532" s="6"/>
      <c r="J1532" s="6"/>
      <c r="K1532" s="6"/>
      <c r="L1532" s="6"/>
      <c r="M1532" s="61"/>
      <c r="N1532" s="6" t="str">
        <v/>
      </c>
      <c r="O1532" s="6"/>
      <c r="P1532" s="6"/>
      <c r="Q1532" s="6"/>
      <c r="R1532" s="6"/>
      <c r="S1532" s="6"/>
      <c r="T1532" s="6"/>
      <c r="U1532" s="6"/>
      <c r="V1532" s="6"/>
      <c r="W1532" s="6"/>
      <c r="X1532" s="6"/>
      <c r="Y1532" s="6"/>
      <c r="Z1532" s="6"/>
      <c r="AA1532" s="6"/>
      <c r="AB1532" s="6"/>
      <c r="AC1532" s="6"/>
      <c r="AD1532" s="6"/>
      <c r="AE1532" s="6"/>
      <c r="AF1532" s="6"/>
      <c r="AG1532" s="6"/>
      <c r="AH1532" s="6"/>
      <c r="AI1532" s="6"/>
      <c r="AJ1532" s="6"/>
      <c r="AK1532" s="6"/>
      <c r="AL1532" s="6"/>
      <c r="AM1532" s="6"/>
      <c r="AN1532" s="6"/>
      <c r="AO1532" s="6"/>
      <c r="AP1532" s="6"/>
      <c r="AQ1532" s="6"/>
      <c r="AR1532" s="6"/>
      <c r="AS1532" s="6"/>
      <c r="AT1532" s="6"/>
      <c r="AU1532" s="6"/>
      <c r="AV1532" s="6"/>
      <c r="AW1532" s="6"/>
      <c r="AX1532" s="6"/>
    </row>
    <row r="1533" spans="1:50" ht="12" customHeight="1">
      <c r="A1533" s="6"/>
      <c r="B1533" s="6"/>
      <c r="C1533" s="6"/>
      <c r="D1533" s="6"/>
      <c r="E1533" s="6"/>
      <c r="F1533" s="6"/>
      <c r="G1533" s="6"/>
      <c r="H1533" s="6"/>
      <c r="I1533" s="6"/>
      <c r="J1533" s="6"/>
      <c r="K1533" s="6"/>
      <c r="L1533" s="6"/>
      <c r="M1533" s="61"/>
      <c r="N1533" s="6" t="str">
        <v/>
      </c>
      <c r="O1533" s="6"/>
      <c r="P1533" s="6"/>
      <c r="Q1533" s="6"/>
      <c r="R1533" s="6"/>
      <c r="S1533" s="6"/>
      <c r="T1533" s="6"/>
      <c r="U1533" s="6"/>
      <c r="V1533" s="6"/>
      <c r="W1533" s="6"/>
      <c r="X1533" s="6"/>
      <c r="Y1533" s="6"/>
      <c r="Z1533" s="6"/>
      <c r="AA1533" s="6"/>
      <c r="AB1533" s="6"/>
      <c r="AC1533" s="6"/>
      <c r="AD1533" s="6"/>
      <c r="AE1533" s="6"/>
      <c r="AF1533" s="6"/>
      <c r="AG1533" s="6"/>
      <c r="AH1533" s="6"/>
      <c r="AI1533" s="6"/>
      <c r="AJ1533" s="6"/>
      <c r="AK1533" s="6"/>
      <c r="AL1533" s="6"/>
      <c r="AM1533" s="6"/>
      <c r="AN1533" s="6"/>
      <c r="AO1533" s="6"/>
      <c r="AP1533" s="6"/>
      <c r="AQ1533" s="6"/>
      <c r="AR1533" s="6"/>
      <c r="AS1533" s="6"/>
      <c r="AT1533" s="6"/>
      <c r="AU1533" s="6"/>
      <c r="AV1533" s="6"/>
      <c r="AW1533" s="6"/>
      <c r="AX1533" s="6"/>
    </row>
    <row r="1534" spans="1:50" ht="12" customHeight="1">
      <c r="A1534" s="6"/>
      <c r="B1534" s="6"/>
      <c r="C1534" s="6"/>
      <c r="D1534" s="6"/>
      <c r="E1534" s="6"/>
      <c r="F1534" s="6"/>
      <c r="G1534" s="6"/>
      <c r="H1534" s="6"/>
      <c r="I1534" s="6"/>
      <c r="J1534" s="6"/>
      <c r="K1534" s="6"/>
      <c r="L1534" s="6"/>
      <c r="M1534" s="61"/>
      <c r="N1534" s="6" t="str">
        <v/>
      </c>
      <c r="O1534" s="6"/>
      <c r="P1534" s="6"/>
      <c r="Q1534" s="6"/>
      <c r="R1534" s="6"/>
      <c r="S1534" s="6"/>
      <c r="T1534" s="6"/>
      <c r="U1534" s="6"/>
      <c r="V1534" s="6"/>
      <c r="W1534" s="6"/>
      <c r="X1534" s="6"/>
      <c r="Y1534" s="6"/>
      <c r="Z1534" s="6"/>
      <c r="AA1534" s="6"/>
      <c r="AB1534" s="6"/>
      <c r="AC1534" s="6"/>
      <c r="AD1534" s="6"/>
      <c r="AE1534" s="6"/>
      <c r="AF1534" s="6"/>
      <c r="AG1534" s="6"/>
      <c r="AH1534" s="6"/>
      <c r="AI1534" s="6"/>
      <c r="AJ1534" s="6"/>
      <c r="AK1534" s="6"/>
      <c r="AL1534" s="6"/>
      <c r="AM1534" s="6"/>
      <c r="AN1534" s="6"/>
      <c r="AO1534" s="6"/>
      <c r="AP1534" s="6"/>
      <c r="AQ1534" s="6"/>
      <c r="AR1534" s="6"/>
      <c r="AS1534" s="6"/>
      <c r="AT1534" s="6"/>
      <c r="AU1534" s="6"/>
      <c r="AV1534" s="6"/>
      <c r="AW1534" s="6"/>
      <c r="AX1534" s="6"/>
    </row>
    <row r="1535" spans="1:50" ht="12" customHeight="1">
      <c r="A1535" s="6"/>
      <c r="B1535" s="6"/>
      <c r="C1535" s="6"/>
      <c r="D1535" s="6"/>
      <c r="E1535" s="6"/>
      <c r="F1535" s="6"/>
      <c r="G1535" s="6"/>
      <c r="H1535" s="6"/>
      <c r="I1535" s="6"/>
      <c r="J1535" s="6"/>
      <c r="K1535" s="6"/>
      <c r="L1535" s="6"/>
      <c r="M1535" s="61"/>
      <c r="N1535" s="6" t="str">
        <v/>
      </c>
      <c r="O1535" s="6"/>
      <c r="P1535" s="6"/>
      <c r="Q1535" s="6"/>
      <c r="R1535" s="6"/>
      <c r="S1535" s="6"/>
      <c r="T1535" s="6"/>
      <c r="U1535" s="6"/>
      <c r="V1535" s="6"/>
      <c r="W1535" s="6"/>
      <c r="X1535" s="6"/>
      <c r="Y1535" s="6"/>
      <c r="Z1535" s="6"/>
      <c r="AA1535" s="6"/>
      <c r="AB1535" s="6"/>
      <c r="AC1535" s="6"/>
      <c r="AD1535" s="6"/>
      <c r="AE1535" s="6"/>
      <c r="AF1535" s="6"/>
      <c r="AG1535" s="6"/>
      <c r="AH1535" s="6"/>
      <c r="AI1535" s="6"/>
      <c r="AJ1535" s="6"/>
      <c r="AK1535" s="6"/>
      <c r="AL1535" s="6"/>
      <c r="AM1535" s="6"/>
      <c r="AN1535" s="6"/>
      <c r="AO1535" s="6"/>
      <c r="AP1535" s="6"/>
      <c r="AQ1535" s="6"/>
      <c r="AR1535" s="6"/>
      <c r="AS1535" s="6"/>
      <c r="AT1535" s="6"/>
      <c r="AU1535" s="6"/>
      <c r="AV1535" s="6"/>
      <c r="AW1535" s="6"/>
      <c r="AX1535" s="6"/>
    </row>
    <row r="1536" spans="1:50" ht="12" customHeight="1">
      <c r="A1536" s="6"/>
      <c r="B1536" s="6"/>
      <c r="C1536" s="6"/>
      <c r="D1536" s="6"/>
      <c r="E1536" s="6"/>
      <c r="F1536" s="6"/>
      <c r="G1536" s="6"/>
      <c r="H1536" s="6"/>
      <c r="I1536" s="6"/>
      <c r="J1536" s="6"/>
      <c r="K1536" s="6"/>
      <c r="L1536" s="6"/>
      <c r="M1536" s="61"/>
      <c r="N1536" s="6" t="str">
        <v/>
      </c>
      <c r="O1536" s="6"/>
      <c r="P1536" s="6"/>
      <c r="Q1536" s="6"/>
      <c r="R1536" s="6"/>
      <c r="S1536" s="6"/>
      <c r="T1536" s="6"/>
      <c r="U1536" s="6"/>
      <c r="V1536" s="6"/>
      <c r="W1536" s="6"/>
      <c r="X1536" s="6"/>
      <c r="Y1536" s="6"/>
      <c r="Z1536" s="6"/>
      <c r="AA1536" s="6"/>
      <c r="AB1536" s="6"/>
      <c r="AC1536" s="6"/>
      <c r="AD1536" s="6"/>
      <c r="AE1536" s="6"/>
      <c r="AF1536" s="6"/>
      <c r="AG1536" s="6"/>
      <c r="AH1536" s="6"/>
      <c r="AI1536" s="6"/>
      <c r="AJ1536" s="6"/>
      <c r="AK1536" s="6"/>
      <c r="AL1536" s="6"/>
      <c r="AM1536" s="6"/>
      <c r="AN1536" s="6"/>
      <c r="AO1536" s="6"/>
      <c r="AP1536" s="6"/>
      <c r="AQ1536" s="6"/>
      <c r="AR1536" s="6"/>
      <c r="AS1536" s="6"/>
      <c r="AT1536" s="6"/>
      <c r="AU1536" s="6"/>
      <c r="AV1536" s="6"/>
      <c r="AW1536" s="6"/>
      <c r="AX1536" s="6"/>
    </row>
    <row r="1537" spans="1:50" ht="12" customHeight="1">
      <c r="A1537" s="6"/>
      <c r="B1537" s="6"/>
      <c r="C1537" s="6"/>
      <c r="D1537" s="6"/>
      <c r="E1537" s="6"/>
      <c r="F1537" s="6"/>
      <c r="G1537" s="6"/>
      <c r="H1537" s="6"/>
      <c r="I1537" s="6"/>
      <c r="J1537" s="6"/>
      <c r="K1537" s="6"/>
      <c r="L1537" s="6"/>
      <c r="M1537" s="61"/>
      <c r="N1537" s="6" t="str">
        <v/>
      </c>
      <c r="O1537" s="6"/>
      <c r="P1537" s="6"/>
      <c r="Q1537" s="6"/>
      <c r="R1537" s="6"/>
      <c r="S1537" s="6"/>
      <c r="T1537" s="6"/>
      <c r="U1537" s="6"/>
      <c r="V1537" s="6"/>
      <c r="W1537" s="6"/>
      <c r="X1537" s="6"/>
      <c r="Y1537" s="6"/>
      <c r="Z1537" s="6"/>
      <c r="AA1537" s="6"/>
      <c r="AB1537" s="6"/>
      <c r="AC1537" s="6"/>
      <c r="AD1537" s="6"/>
      <c r="AE1537" s="6"/>
      <c r="AF1537" s="6"/>
      <c r="AG1537" s="6"/>
      <c r="AH1537" s="6"/>
      <c r="AI1537" s="6"/>
      <c r="AJ1537" s="6"/>
      <c r="AK1537" s="6"/>
      <c r="AL1537" s="6"/>
      <c r="AM1537" s="6"/>
      <c r="AN1537" s="6"/>
      <c r="AO1537" s="6"/>
      <c r="AP1537" s="6"/>
      <c r="AQ1537" s="6"/>
      <c r="AR1537" s="6"/>
      <c r="AS1537" s="6"/>
      <c r="AT1537" s="6"/>
      <c r="AU1537" s="6"/>
      <c r="AV1537" s="6"/>
      <c r="AW1537" s="6"/>
      <c r="AX1537" s="6"/>
    </row>
    <row r="1538" spans="1:50" ht="12" customHeight="1">
      <c r="A1538" s="6"/>
      <c r="B1538" s="6"/>
      <c r="C1538" s="6"/>
      <c r="D1538" s="6"/>
      <c r="E1538" s="6"/>
      <c r="F1538" s="6"/>
      <c r="G1538" s="6"/>
      <c r="H1538" s="6"/>
      <c r="I1538" s="6"/>
      <c r="J1538" s="6"/>
      <c r="K1538" s="6"/>
      <c r="L1538" s="6"/>
      <c r="M1538" s="61"/>
      <c r="N1538" s="6" t="str">
        <v/>
      </c>
      <c r="O1538" s="6"/>
      <c r="P1538" s="6"/>
      <c r="Q1538" s="6"/>
      <c r="R1538" s="6"/>
      <c r="S1538" s="6"/>
      <c r="T1538" s="6"/>
      <c r="U1538" s="6"/>
      <c r="V1538" s="6"/>
      <c r="W1538" s="6"/>
      <c r="X1538" s="6"/>
      <c r="Y1538" s="6"/>
      <c r="Z1538" s="6"/>
      <c r="AA1538" s="6"/>
      <c r="AB1538" s="6"/>
      <c r="AC1538" s="6"/>
      <c r="AD1538" s="6"/>
      <c r="AE1538" s="6"/>
      <c r="AF1538" s="6"/>
      <c r="AG1538" s="6"/>
      <c r="AH1538" s="6"/>
      <c r="AI1538" s="6"/>
      <c r="AJ1538" s="6"/>
      <c r="AK1538" s="6"/>
      <c r="AL1538" s="6"/>
      <c r="AM1538" s="6"/>
      <c r="AN1538" s="6"/>
      <c r="AO1538" s="6"/>
      <c r="AP1538" s="6"/>
      <c r="AQ1538" s="6"/>
      <c r="AR1538" s="6"/>
      <c r="AS1538" s="6"/>
      <c r="AT1538" s="6"/>
      <c r="AU1538" s="6"/>
      <c r="AV1538" s="6"/>
      <c r="AW1538" s="6"/>
      <c r="AX1538" s="6"/>
    </row>
    <row r="1539" spans="1:50" ht="12" customHeight="1">
      <c r="A1539" s="6"/>
      <c r="B1539" s="6"/>
      <c r="C1539" s="6"/>
      <c r="D1539" s="6"/>
      <c r="E1539" s="6"/>
      <c r="F1539" s="6"/>
      <c r="G1539" s="6"/>
      <c r="H1539" s="6"/>
      <c r="I1539" s="6"/>
      <c r="J1539" s="6"/>
      <c r="K1539" s="6"/>
      <c r="L1539" s="6"/>
      <c r="M1539" s="61"/>
      <c r="N1539" s="6" t="str">
        <v/>
      </c>
      <c r="O1539" s="6"/>
      <c r="P1539" s="6"/>
      <c r="Q1539" s="6"/>
      <c r="R1539" s="6"/>
      <c r="S1539" s="6"/>
      <c r="T1539" s="6"/>
      <c r="U1539" s="6"/>
      <c r="V1539" s="6"/>
      <c r="W1539" s="6"/>
      <c r="X1539" s="6"/>
      <c r="Y1539" s="6"/>
      <c r="Z1539" s="6"/>
      <c r="AA1539" s="6"/>
      <c r="AB1539" s="6"/>
      <c r="AC1539" s="6"/>
      <c r="AD1539" s="6"/>
      <c r="AE1539" s="6"/>
      <c r="AF1539" s="6"/>
      <c r="AG1539" s="6"/>
      <c r="AH1539" s="6"/>
      <c r="AI1539" s="6"/>
      <c r="AJ1539" s="6"/>
      <c r="AK1539" s="6"/>
      <c r="AL1539" s="6"/>
      <c r="AM1539" s="6"/>
      <c r="AN1539" s="6"/>
      <c r="AO1539" s="6"/>
      <c r="AP1539" s="6"/>
      <c r="AQ1539" s="6"/>
      <c r="AR1539" s="6"/>
      <c r="AS1539" s="6"/>
      <c r="AT1539" s="6"/>
      <c r="AU1539" s="6"/>
      <c r="AV1539" s="6"/>
      <c r="AW1539" s="6"/>
      <c r="AX1539" s="6"/>
    </row>
    <row r="1540" spans="1:50" ht="12" customHeight="1">
      <c r="A1540" s="6"/>
      <c r="B1540" s="6"/>
      <c r="C1540" s="6"/>
      <c r="D1540" s="6"/>
      <c r="E1540" s="6"/>
      <c r="F1540" s="6"/>
      <c r="G1540" s="6"/>
      <c r="H1540" s="6"/>
      <c r="I1540" s="6"/>
      <c r="J1540" s="6"/>
      <c r="K1540" s="6"/>
      <c r="L1540" s="6"/>
      <c r="M1540" s="61"/>
      <c r="N1540" s="6" t="str">
        <v/>
      </c>
      <c r="O1540" s="6"/>
      <c r="P1540" s="6"/>
      <c r="Q1540" s="6"/>
      <c r="R1540" s="6"/>
      <c r="S1540" s="6"/>
      <c r="T1540" s="6"/>
      <c r="U1540" s="6"/>
      <c r="V1540" s="6"/>
      <c r="W1540" s="6"/>
      <c r="X1540" s="6"/>
      <c r="Y1540" s="6"/>
      <c r="Z1540" s="6"/>
      <c r="AA1540" s="6"/>
      <c r="AB1540" s="6"/>
      <c r="AC1540" s="6"/>
      <c r="AD1540" s="6"/>
      <c r="AE1540" s="6"/>
      <c r="AF1540" s="6"/>
      <c r="AG1540" s="6"/>
      <c r="AH1540" s="6"/>
      <c r="AI1540" s="6"/>
      <c r="AJ1540" s="6"/>
      <c r="AK1540" s="6"/>
      <c r="AL1540" s="6"/>
      <c r="AM1540" s="6"/>
      <c r="AN1540" s="6"/>
      <c r="AO1540" s="6"/>
      <c r="AP1540" s="6"/>
      <c r="AQ1540" s="6"/>
      <c r="AR1540" s="6"/>
      <c r="AS1540" s="6"/>
      <c r="AT1540" s="6"/>
      <c r="AU1540" s="6"/>
      <c r="AV1540" s="6"/>
      <c r="AW1540" s="6"/>
      <c r="AX1540" s="6"/>
    </row>
    <row r="1541" spans="1:50" ht="12" customHeight="1">
      <c r="A1541" s="6"/>
      <c r="B1541" s="6"/>
      <c r="C1541" s="6"/>
      <c r="D1541" s="6"/>
      <c r="E1541" s="6"/>
      <c r="F1541" s="6"/>
      <c r="G1541" s="6"/>
      <c r="H1541" s="6"/>
      <c r="I1541" s="6"/>
      <c r="J1541" s="6"/>
      <c r="K1541" s="6"/>
      <c r="L1541" s="6"/>
      <c r="M1541" s="61"/>
      <c r="N1541" s="6" t="str">
        <v/>
      </c>
      <c r="O1541" s="6"/>
      <c r="P1541" s="6"/>
      <c r="Q1541" s="6"/>
      <c r="R1541" s="6"/>
      <c r="S1541" s="6"/>
      <c r="T1541" s="6"/>
      <c r="U1541" s="6"/>
      <c r="V1541" s="6"/>
      <c r="W1541" s="6"/>
      <c r="X1541" s="6"/>
      <c r="Y1541" s="6"/>
      <c r="Z1541" s="6"/>
      <c r="AA1541" s="6"/>
      <c r="AB1541" s="6"/>
      <c r="AC1541" s="6"/>
      <c r="AD1541" s="6"/>
      <c r="AE1541" s="6"/>
      <c r="AF1541" s="6"/>
      <c r="AG1541" s="6"/>
      <c r="AH1541" s="6"/>
      <c r="AI1541" s="6"/>
      <c r="AJ1541" s="6"/>
      <c r="AK1541" s="6"/>
      <c r="AL1541" s="6"/>
      <c r="AM1541" s="6"/>
      <c r="AN1541" s="6"/>
      <c r="AO1541" s="6"/>
      <c r="AP1541" s="6"/>
      <c r="AQ1541" s="6"/>
      <c r="AR1541" s="6"/>
      <c r="AS1541" s="6"/>
      <c r="AT1541" s="6"/>
      <c r="AU1541" s="6"/>
      <c r="AV1541" s="6"/>
      <c r="AW1541" s="6"/>
      <c r="AX1541" s="6"/>
    </row>
    <row r="1542" spans="1:50" ht="12" customHeight="1">
      <c r="A1542" s="6"/>
      <c r="B1542" s="6"/>
      <c r="C1542" s="6"/>
      <c r="D1542" s="6"/>
      <c r="E1542" s="6"/>
      <c r="F1542" s="6"/>
      <c r="G1542" s="6"/>
      <c r="H1542" s="6"/>
      <c r="I1542" s="6"/>
      <c r="J1542" s="6"/>
      <c r="K1542" s="6"/>
      <c r="L1542" s="6"/>
      <c r="M1542" s="61"/>
      <c r="N1542" s="6" t="str">
        <v/>
      </c>
      <c r="O1542" s="6"/>
      <c r="P1542" s="6"/>
      <c r="Q1542" s="6"/>
      <c r="R1542" s="6"/>
      <c r="S1542" s="6"/>
      <c r="T1542" s="6"/>
      <c r="U1542" s="6"/>
      <c r="V1542" s="6"/>
      <c r="W1542" s="6"/>
      <c r="X1542" s="6"/>
      <c r="Y1542" s="6"/>
      <c r="Z1542" s="6"/>
      <c r="AA1542" s="6"/>
      <c r="AB1542" s="6"/>
      <c r="AC1542" s="6"/>
      <c r="AD1542" s="6"/>
      <c r="AE1542" s="6"/>
      <c r="AF1542" s="6"/>
      <c r="AG1542" s="6"/>
      <c r="AH1542" s="6"/>
      <c r="AI1542" s="6"/>
      <c r="AJ1542" s="6"/>
      <c r="AK1542" s="6"/>
      <c r="AL1542" s="6"/>
      <c r="AM1542" s="6"/>
      <c r="AN1542" s="6"/>
      <c r="AO1542" s="6"/>
      <c r="AP1542" s="6"/>
      <c r="AQ1542" s="6"/>
      <c r="AR1542" s="6"/>
      <c r="AS1542" s="6"/>
      <c r="AT1542" s="6"/>
      <c r="AU1542" s="6"/>
      <c r="AV1542" s="6"/>
      <c r="AW1542" s="6"/>
      <c r="AX1542" s="6"/>
    </row>
    <row r="1543" spans="1:50" ht="12" customHeight="1">
      <c r="A1543" s="6"/>
      <c r="B1543" s="6"/>
      <c r="C1543" s="6"/>
      <c r="D1543" s="6"/>
      <c r="E1543" s="6"/>
      <c r="F1543" s="6"/>
      <c r="G1543" s="6"/>
      <c r="H1543" s="6"/>
      <c r="I1543" s="6"/>
      <c r="J1543" s="6"/>
      <c r="K1543" s="6"/>
      <c r="L1543" s="6"/>
      <c r="M1543" s="61"/>
      <c r="N1543" s="6" t="str">
        <v/>
      </c>
      <c r="O1543" s="6"/>
      <c r="P1543" s="6"/>
      <c r="Q1543" s="6"/>
      <c r="R1543" s="6"/>
      <c r="S1543" s="6"/>
      <c r="T1543" s="6"/>
      <c r="U1543" s="6"/>
      <c r="V1543" s="6"/>
      <c r="W1543" s="6"/>
      <c r="X1543" s="6"/>
      <c r="Y1543" s="6"/>
      <c r="Z1543" s="6"/>
      <c r="AA1543" s="6"/>
      <c r="AB1543" s="6"/>
      <c r="AC1543" s="6"/>
      <c r="AD1543" s="6"/>
      <c r="AE1543" s="6"/>
      <c r="AF1543" s="6"/>
      <c r="AG1543" s="6"/>
      <c r="AH1543" s="6"/>
      <c r="AI1543" s="6"/>
      <c r="AJ1543" s="6"/>
      <c r="AK1543" s="6"/>
      <c r="AL1543" s="6"/>
      <c r="AM1543" s="6"/>
      <c r="AN1543" s="6"/>
      <c r="AO1543" s="6"/>
      <c r="AP1543" s="6"/>
      <c r="AQ1543" s="6"/>
      <c r="AR1543" s="6"/>
      <c r="AS1543" s="6"/>
      <c r="AT1543" s="6"/>
      <c r="AU1543" s="6"/>
      <c r="AV1543" s="6"/>
      <c r="AW1543" s="6"/>
      <c r="AX1543" s="6"/>
    </row>
    <row r="1544" spans="1:50" ht="12" customHeight="1">
      <c r="A1544" s="6"/>
      <c r="B1544" s="6"/>
      <c r="C1544" s="6"/>
      <c r="D1544" s="6"/>
      <c r="E1544" s="6"/>
      <c r="F1544" s="6"/>
      <c r="G1544" s="6"/>
      <c r="H1544" s="6"/>
      <c r="I1544" s="6"/>
      <c r="J1544" s="6"/>
      <c r="K1544" s="6"/>
      <c r="L1544" s="6"/>
      <c r="M1544" s="61"/>
      <c r="N1544" s="6" t="str">
        <v/>
      </c>
      <c r="O1544" s="6"/>
      <c r="P1544" s="6"/>
      <c r="Q1544" s="6"/>
      <c r="R1544" s="6"/>
      <c r="S1544" s="6"/>
      <c r="T1544" s="6"/>
      <c r="U1544" s="6"/>
      <c r="V1544" s="6"/>
      <c r="W1544" s="6"/>
      <c r="X1544" s="6"/>
      <c r="Y1544" s="6"/>
      <c r="Z1544" s="6"/>
      <c r="AA1544" s="6"/>
      <c r="AB1544" s="6"/>
      <c r="AC1544" s="6"/>
      <c r="AD1544" s="6"/>
      <c r="AE1544" s="6"/>
      <c r="AF1544" s="6"/>
      <c r="AG1544" s="6"/>
      <c r="AH1544" s="6"/>
      <c r="AI1544" s="6"/>
      <c r="AJ1544" s="6"/>
      <c r="AK1544" s="6"/>
      <c r="AL1544" s="6"/>
      <c r="AM1544" s="6"/>
      <c r="AN1544" s="6"/>
      <c r="AO1544" s="6"/>
      <c r="AP1544" s="6"/>
      <c r="AQ1544" s="6"/>
      <c r="AR1544" s="6"/>
      <c r="AS1544" s="6"/>
      <c r="AT1544" s="6"/>
      <c r="AU1544" s="6"/>
      <c r="AV1544" s="6"/>
      <c r="AW1544" s="6"/>
      <c r="AX1544" s="6"/>
    </row>
    <row r="1545" spans="1:50" ht="12" customHeight="1">
      <c r="A1545" s="6"/>
      <c r="B1545" s="6"/>
      <c r="C1545" s="6"/>
      <c r="D1545" s="6"/>
      <c r="E1545" s="6"/>
      <c r="F1545" s="6"/>
      <c r="G1545" s="6"/>
      <c r="H1545" s="6"/>
      <c r="I1545" s="6"/>
      <c r="J1545" s="6"/>
      <c r="K1545" s="6"/>
      <c r="L1545" s="6"/>
      <c r="M1545" s="61"/>
      <c r="N1545" s="6" t="str">
        <v/>
      </c>
      <c r="O1545" s="6"/>
      <c r="P1545" s="6"/>
      <c r="Q1545" s="6"/>
      <c r="R1545" s="6"/>
      <c r="S1545" s="6"/>
      <c r="T1545" s="6"/>
      <c r="U1545" s="6"/>
      <c r="V1545" s="6"/>
      <c r="W1545" s="6"/>
      <c r="X1545" s="6"/>
      <c r="Y1545" s="6"/>
      <c r="Z1545" s="6"/>
      <c r="AA1545" s="6"/>
      <c r="AB1545" s="6"/>
      <c r="AC1545" s="6"/>
      <c r="AD1545" s="6"/>
      <c r="AE1545" s="6"/>
      <c r="AF1545" s="6"/>
      <c r="AG1545" s="6"/>
      <c r="AH1545" s="6"/>
      <c r="AI1545" s="6"/>
      <c r="AJ1545" s="6"/>
      <c r="AK1545" s="6"/>
      <c r="AL1545" s="6"/>
      <c r="AM1545" s="6"/>
      <c r="AN1545" s="6"/>
      <c r="AO1545" s="6"/>
      <c r="AP1545" s="6"/>
      <c r="AQ1545" s="6"/>
      <c r="AR1545" s="6"/>
      <c r="AS1545" s="6"/>
      <c r="AT1545" s="6"/>
      <c r="AU1545" s="6"/>
      <c r="AV1545" s="6"/>
      <c r="AW1545" s="6"/>
      <c r="AX1545" s="6"/>
    </row>
    <row r="1546" spans="1:50" ht="12" customHeight="1">
      <c r="A1546" s="6"/>
      <c r="B1546" s="6"/>
      <c r="C1546" s="6"/>
      <c r="D1546" s="6"/>
      <c r="E1546" s="6"/>
      <c r="F1546" s="6"/>
      <c r="G1546" s="6"/>
      <c r="H1546" s="6"/>
      <c r="I1546" s="6"/>
      <c r="J1546" s="6"/>
      <c r="K1546" s="6"/>
      <c r="L1546" s="6"/>
      <c r="M1546" s="61"/>
      <c r="N1546" s="6" t="str">
        <v/>
      </c>
      <c r="O1546" s="6"/>
      <c r="P1546" s="6"/>
      <c r="Q1546" s="6"/>
      <c r="R1546" s="6"/>
      <c r="S1546" s="6"/>
      <c r="T1546" s="6"/>
      <c r="U1546" s="6"/>
      <c r="V1546" s="6"/>
      <c r="W1546" s="6"/>
      <c r="X1546" s="6"/>
      <c r="Y1546" s="6"/>
      <c r="Z1546" s="6"/>
      <c r="AA1546" s="6"/>
      <c r="AB1546" s="6"/>
      <c r="AC1546" s="6"/>
      <c r="AD1546" s="6"/>
      <c r="AE1546" s="6"/>
      <c r="AF1546" s="6"/>
      <c r="AG1546" s="6"/>
      <c r="AH1546" s="6"/>
      <c r="AI1546" s="6"/>
      <c r="AJ1546" s="6"/>
      <c r="AK1546" s="6"/>
      <c r="AL1546" s="6"/>
      <c r="AM1546" s="6"/>
      <c r="AN1546" s="6"/>
      <c r="AO1546" s="6"/>
      <c r="AP1546" s="6"/>
      <c r="AQ1546" s="6"/>
      <c r="AR1546" s="6"/>
      <c r="AS1546" s="6"/>
      <c r="AT1546" s="6"/>
      <c r="AU1546" s="6"/>
      <c r="AV1546" s="6"/>
      <c r="AW1546" s="6"/>
      <c r="AX1546" s="6"/>
    </row>
    <row r="1547" spans="1:50" ht="12" customHeight="1">
      <c r="A1547" s="6"/>
      <c r="B1547" s="6"/>
      <c r="C1547" s="6"/>
      <c r="D1547" s="6"/>
      <c r="E1547" s="6"/>
      <c r="F1547" s="6"/>
      <c r="G1547" s="6"/>
      <c r="H1547" s="6"/>
      <c r="I1547" s="6"/>
      <c r="J1547" s="6"/>
      <c r="K1547" s="6"/>
      <c r="L1547" s="6"/>
      <c r="M1547" s="61"/>
      <c r="N1547" s="6" t="str">
        <v/>
      </c>
      <c r="O1547" s="6"/>
      <c r="P1547" s="6"/>
      <c r="Q1547" s="6"/>
      <c r="R1547" s="6"/>
      <c r="S1547" s="6"/>
      <c r="T1547" s="6"/>
      <c r="U1547" s="6"/>
      <c r="V1547" s="6"/>
      <c r="W1547" s="6"/>
      <c r="X1547" s="6"/>
      <c r="Y1547" s="6"/>
      <c r="Z1547" s="6"/>
      <c r="AA1547" s="6"/>
      <c r="AB1547" s="6"/>
      <c r="AC1547" s="6"/>
      <c r="AD1547" s="6"/>
      <c r="AE1547" s="6"/>
      <c r="AF1547" s="6"/>
      <c r="AG1547" s="6"/>
      <c r="AH1547" s="6"/>
      <c r="AI1547" s="6"/>
      <c r="AJ1547" s="6"/>
      <c r="AK1547" s="6"/>
      <c r="AL1547" s="6"/>
      <c r="AM1547" s="6"/>
      <c r="AN1547" s="6"/>
      <c r="AO1547" s="6"/>
      <c r="AP1547" s="6"/>
      <c r="AQ1547" s="6"/>
      <c r="AR1547" s="6"/>
      <c r="AS1547" s="6"/>
      <c r="AT1547" s="6"/>
      <c r="AU1547" s="6"/>
      <c r="AV1547" s="6"/>
      <c r="AW1547" s="6"/>
      <c r="AX1547" s="6"/>
    </row>
    <row r="1548" spans="1:50" ht="12" customHeight="1">
      <c r="A1548" s="6"/>
      <c r="B1548" s="6"/>
      <c r="C1548" s="6"/>
      <c r="D1548" s="6"/>
      <c r="E1548" s="6"/>
      <c r="F1548" s="6"/>
      <c r="G1548" s="6"/>
      <c r="H1548" s="6"/>
      <c r="I1548" s="6"/>
      <c r="J1548" s="6"/>
      <c r="K1548" s="6"/>
      <c r="L1548" s="6"/>
      <c r="M1548" s="61"/>
      <c r="N1548" s="6" t="str">
        <v/>
      </c>
      <c r="O1548" s="6"/>
      <c r="P1548" s="6"/>
      <c r="Q1548" s="6"/>
      <c r="R1548" s="6"/>
      <c r="S1548" s="6"/>
      <c r="T1548" s="6"/>
      <c r="U1548" s="6"/>
      <c r="V1548" s="6"/>
      <c r="W1548" s="6"/>
      <c r="X1548" s="6"/>
      <c r="Y1548" s="6"/>
      <c r="Z1548" s="6"/>
      <c r="AA1548" s="6"/>
      <c r="AB1548" s="6"/>
      <c r="AC1548" s="6"/>
      <c r="AD1548" s="6"/>
      <c r="AE1548" s="6"/>
      <c r="AF1548" s="6"/>
      <c r="AG1548" s="6"/>
      <c r="AH1548" s="6"/>
      <c r="AI1548" s="6"/>
      <c r="AJ1548" s="6"/>
      <c r="AK1548" s="6"/>
      <c r="AL1548" s="6"/>
      <c r="AM1548" s="6"/>
      <c r="AN1548" s="6"/>
      <c r="AO1548" s="6"/>
      <c r="AP1548" s="6"/>
      <c r="AQ1548" s="6"/>
      <c r="AR1548" s="6"/>
      <c r="AS1548" s="6"/>
      <c r="AT1548" s="6"/>
      <c r="AU1548" s="6"/>
      <c r="AV1548" s="6"/>
      <c r="AW1548" s="6"/>
      <c r="AX1548" s="6"/>
    </row>
    <row r="1549" spans="1:50" ht="12" customHeight="1">
      <c r="A1549" s="6"/>
      <c r="B1549" s="6"/>
      <c r="C1549" s="6"/>
      <c r="D1549" s="6"/>
      <c r="E1549" s="6"/>
      <c r="F1549" s="6"/>
      <c r="G1549" s="6"/>
      <c r="H1549" s="6"/>
      <c r="I1549" s="6"/>
      <c r="J1549" s="6"/>
      <c r="K1549" s="6"/>
      <c r="L1549" s="6"/>
      <c r="M1549" s="61"/>
      <c r="N1549" s="6" t="str">
        <v/>
      </c>
      <c r="O1549" s="6"/>
      <c r="P1549" s="6"/>
      <c r="Q1549" s="6"/>
      <c r="R1549" s="6"/>
      <c r="S1549" s="6"/>
      <c r="T1549" s="6"/>
      <c r="U1549" s="6"/>
      <c r="V1549" s="6"/>
      <c r="W1549" s="6"/>
      <c r="X1549" s="6"/>
      <c r="Y1549" s="6"/>
      <c r="Z1549" s="6"/>
      <c r="AA1549" s="6"/>
      <c r="AB1549" s="6"/>
      <c r="AC1549" s="6"/>
      <c r="AD1549" s="6"/>
      <c r="AE1549" s="6"/>
      <c r="AF1549" s="6"/>
      <c r="AG1549" s="6"/>
      <c r="AH1549" s="6"/>
      <c r="AI1549" s="6"/>
      <c r="AJ1549" s="6"/>
      <c r="AK1549" s="6"/>
      <c r="AL1549" s="6"/>
      <c r="AM1549" s="6"/>
      <c r="AN1549" s="6"/>
      <c r="AO1549" s="6"/>
      <c r="AP1549" s="6"/>
      <c r="AQ1549" s="6"/>
      <c r="AR1549" s="6"/>
      <c r="AS1549" s="6"/>
      <c r="AT1549" s="6"/>
      <c r="AU1549" s="6"/>
      <c r="AV1549" s="6"/>
      <c r="AW1549" s="6"/>
      <c r="AX1549" s="6"/>
    </row>
    <row r="1550" spans="1:50" ht="12" customHeight="1">
      <c r="A1550" s="6"/>
      <c r="B1550" s="6"/>
      <c r="C1550" s="6"/>
      <c r="D1550" s="6"/>
      <c r="E1550" s="6"/>
      <c r="F1550" s="6"/>
      <c r="G1550" s="6"/>
      <c r="H1550" s="6"/>
      <c r="I1550" s="6"/>
      <c r="J1550" s="6"/>
      <c r="K1550" s="6"/>
      <c r="L1550" s="6"/>
      <c r="M1550" s="61"/>
      <c r="N1550" s="6" t="str">
        <v/>
      </c>
      <c r="O1550" s="6"/>
      <c r="P1550" s="6"/>
      <c r="Q1550" s="6"/>
      <c r="R1550" s="6"/>
      <c r="S1550" s="6"/>
      <c r="T1550" s="6"/>
      <c r="U1550" s="6"/>
      <c r="V1550" s="6"/>
      <c r="W1550" s="6"/>
      <c r="X1550" s="6"/>
      <c r="Y1550" s="6"/>
      <c r="Z1550" s="6"/>
      <c r="AA1550" s="6"/>
      <c r="AB1550" s="6"/>
      <c r="AC1550" s="6"/>
      <c r="AD1550" s="6"/>
      <c r="AE1550" s="6"/>
      <c r="AF1550" s="6"/>
      <c r="AG1550" s="6"/>
      <c r="AH1550" s="6"/>
      <c r="AI1550" s="6"/>
      <c r="AJ1550" s="6"/>
      <c r="AK1550" s="6"/>
      <c r="AL1550" s="6"/>
      <c r="AM1550" s="6"/>
      <c r="AN1550" s="6"/>
      <c r="AO1550" s="6"/>
      <c r="AP1550" s="6"/>
      <c r="AQ1550" s="6"/>
      <c r="AR1550" s="6"/>
      <c r="AS1550" s="6"/>
      <c r="AT1550" s="6"/>
      <c r="AU1550" s="6"/>
      <c r="AV1550" s="6"/>
      <c r="AW1550" s="6"/>
      <c r="AX1550" s="6"/>
    </row>
    <row r="1551" spans="1:50" ht="12" customHeight="1">
      <c r="A1551" s="6"/>
      <c r="B1551" s="6"/>
      <c r="C1551" s="6"/>
      <c r="D1551" s="6"/>
      <c r="E1551" s="6"/>
      <c r="F1551" s="6"/>
      <c r="G1551" s="6"/>
      <c r="H1551" s="6"/>
      <c r="I1551" s="6"/>
      <c r="J1551" s="6"/>
      <c r="K1551" s="6"/>
      <c r="L1551" s="6"/>
      <c r="M1551" s="61"/>
      <c r="N1551" s="6" t="str">
        <v/>
      </c>
      <c r="O1551" s="6"/>
      <c r="P1551" s="6"/>
      <c r="Q1551" s="6"/>
      <c r="R1551" s="6"/>
      <c r="S1551" s="6"/>
      <c r="T1551" s="6"/>
      <c r="U1551" s="6"/>
      <c r="V1551" s="6"/>
      <c r="W1551" s="6"/>
      <c r="X1551" s="6"/>
      <c r="Y1551" s="6"/>
      <c r="Z1551" s="6"/>
      <c r="AA1551" s="6"/>
      <c r="AB1551" s="6"/>
      <c r="AC1551" s="6"/>
      <c r="AD1551" s="6"/>
      <c r="AE1551" s="6"/>
      <c r="AF1551" s="6"/>
      <c r="AG1551" s="6"/>
      <c r="AH1551" s="6"/>
      <c r="AI1551" s="6"/>
      <c r="AJ1551" s="6"/>
      <c r="AK1551" s="6"/>
      <c r="AL1551" s="6"/>
      <c r="AM1551" s="6"/>
      <c r="AN1551" s="6"/>
      <c r="AO1551" s="6"/>
      <c r="AP1551" s="6"/>
      <c r="AQ1551" s="6"/>
      <c r="AR1551" s="6"/>
      <c r="AS1551" s="6"/>
      <c r="AT1551" s="6"/>
      <c r="AU1551" s="6"/>
      <c r="AV1551" s="6"/>
      <c r="AW1551" s="6"/>
      <c r="AX1551" s="6"/>
    </row>
    <row r="1552" spans="1:50" ht="12" customHeight="1">
      <c r="A1552" s="6"/>
      <c r="B1552" s="6"/>
      <c r="C1552" s="6"/>
      <c r="D1552" s="6"/>
      <c r="E1552" s="6"/>
      <c r="F1552" s="6"/>
      <c r="G1552" s="6"/>
      <c r="H1552" s="6"/>
      <c r="I1552" s="6"/>
      <c r="J1552" s="6"/>
      <c r="K1552" s="6"/>
      <c r="L1552" s="6"/>
      <c r="M1552" s="61"/>
      <c r="N1552" s="6" t="str">
        <v/>
      </c>
      <c r="O1552" s="6"/>
      <c r="P1552" s="6"/>
      <c r="Q1552" s="6"/>
      <c r="R1552" s="6"/>
      <c r="S1552" s="6"/>
      <c r="T1552" s="6"/>
      <c r="U1552" s="6"/>
      <c r="V1552" s="6"/>
      <c r="W1552" s="6"/>
      <c r="X1552" s="6"/>
      <c r="Y1552" s="6"/>
      <c r="Z1552" s="6"/>
      <c r="AA1552" s="6"/>
      <c r="AB1552" s="6"/>
      <c r="AC1552" s="6"/>
      <c r="AD1552" s="6"/>
      <c r="AE1552" s="6"/>
      <c r="AF1552" s="6"/>
      <c r="AG1552" s="6"/>
      <c r="AH1552" s="6"/>
      <c r="AI1552" s="6"/>
      <c r="AJ1552" s="6"/>
      <c r="AK1552" s="6"/>
      <c r="AL1552" s="6"/>
      <c r="AM1552" s="6"/>
      <c r="AN1552" s="6"/>
      <c r="AO1552" s="6"/>
      <c r="AP1552" s="6"/>
      <c r="AQ1552" s="6"/>
      <c r="AR1552" s="6"/>
      <c r="AS1552" s="6"/>
      <c r="AT1552" s="6"/>
      <c r="AU1552" s="6"/>
      <c r="AV1552" s="6"/>
      <c r="AW1552" s="6"/>
      <c r="AX1552" s="6"/>
    </row>
    <row r="1553" spans="1:50" ht="12" customHeight="1">
      <c r="A1553" s="6"/>
      <c r="B1553" s="6"/>
      <c r="C1553" s="6"/>
      <c r="D1553" s="6"/>
      <c r="E1553" s="6"/>
      <c r="F1553" s="6"/>
      <c r="G1553" s="6"/>
      <c r="H1553" s="6"/>
      <c r="I1553" s="6"/>
      <c r="J1553" s="6"/>
      <c r="K1553" s="6"/>
      <c r="L1553" s="6"/>
      <c r="M1553" s="61"/>
      <c r="N1553" s="6" t="str">
        <v/>
      </c>
      <c r="O1553" s="6"/>
      <c r="P1553" s="6"/>
      <c r="Q1553" s="6"/>
      <c r="R1553" s="6"/>
      <c r="S1553" s="6"/>
      <c r="T1553" s="6"/>
      <c r="U1553" s="6"/>
      <c r="V1553" s="6"/>
      <c r="W1553" s="6"/>
      <c r="X1553" s="6"/>
      <c r="Y1553" s="6"/>
      <c r="Z1553" s="6"/>
      <c r="AA1553" s="6"/>
      <c r="AB1553" s="6"/>
      <c r="AC1553" s="6"/>
      <c r="AD1553" s="6"/>
      <c r="AE1553" s="6"/>
      <c r="AF1553" s="6"/>
      <c r="AG1553" s="6"/>
      <c r="AH1553" s="6"/>
      <c r="AI1553" s="6"/>
      <c r="AJ1553" s="6"/>
      <c r="AK1553" s="6"/>
      <c r="AL1553" s="6"/>
      <c r="AM1553" s="6"/>
      <c r="AN1553" s="6"/>
      <c r="AO1553" s="6"/>
      <c r="AP1553" s="6"/>
      <c r="AQ1553" s="6"/>
      <c r="AR1553" s="6"/>
      <c r="AS1553" s="6"/>
      <c r="AT1553" s="6"/>
      <c r="AU1553" s="6"/>
      <c r="AV1553" s="6"/>
      <c r="AW1553" s="6"/>
      <c r="AX1553" s="6"/>
    </row>
    <row r="1554" spans="1:50" ht="12" customHeight="1">
      <c r="A1554" s="6"/>
      <c r="B1554" s="6"/>
      <c r="C1554" s="6"/>
      <c r="D1554" s="6"/>
      <c r="E1554" s="6"/>
      <c r="F1554" s="6"/>
      <c r="G1554" s="6"/>
      <c r="H1554" s="6"/>
      <c r="I1554" s="6"/>
      <c r="J1554" s="6"/>
      <c r="K1554" s="6"/>
      <c r="L1554" s="6"/>
      <c r="M1554" s="61"/>
      <c r="N1554" s="6" t="str">
        <v/>
      </c>
      <c r="O1554" s="6"/>
      <c r="P1554" s="6"/>
      <c r="Q1554" s="6"/>
      <c r="R1554" s="6"/>
      <c r="S1554" s="6"/>
      <c r="T1554" s="6"/>
      <c r="U1554" s="6"/>
      <c r="V1554" s="6"/>
      <c r="W1554" s="6"/>
      <c r="X1554" s="6"/>
      <c r="Y1554" s="6"/>
      <c r="Z1554" s="6"/>
      <c r="AA1554" s="6"/>
      <c r="AB1554" s="6"/>
      <c r="AC1554" s="6"/>
      <c r="AD1554" s="6"/>
      <c r="AE1554" s="6"/>
      <c r="AF1554" s="6"/>
      <c r="AG1554" s="6"/>
      <c r="AH1554" s="6"/>
      <c r="AI1554" s="6"/>
      <c r="AJ1554" s="6"/>
      <c r="AK1554" s="6"/>
      <c r="AL1554" s="6"/>
      <c r="AM1554" s="6"/>
      <c r="AN1554" s="6"/>
      <c r="AO1554" s="6"/>
      <c r="AP1554" s="6"/>
      <c r="AQ1554" s="6"/>
      <c r="AR1554" s="6"/>
      <c r="AS1554" s="6"/>
      <c r="AT1554" s="6"/>
      <c r="AU1554" s="6"/>
      <c r="AV1554" s="6"/>
      <c r="AW1554" s="6"/>
      <c r="AX1554" s="6"/>
    </row>
    <row r="1555" spans="1:50" ht="12" customHeight="1">
      <c r="A1555" s="6"/>
      <c r="B1555" s="6"/>
      <c r="C1555" s="6"/>
      <c r="D1555" s="6"/>
      <c r="E1555" s="6"/>
      <c r="F1555" s="6"/>
      <c r="G1555" s="6"/>
      <c r="H1555" s="6"/>
      <c r="I1555" s="6"/>
      <c r="J1555" s="6"/>
      <c r="K1555" s="6"/>
      <c r="L1555" s="6"/>
      <c r="M1555" s="61"/>
      <c r="N1555" s="6" t="str">
        <v/>
      </c>
      <c r="O1555" s="6"/>
      <c r="P1555" s="6"/>
      <c r="Q1555" s="6"/>
      <c r="R1555" s="6"/>
      <c r="S1555" s="6"/>
      <c r="T1555" s="6"/>
      <c r="U1555" s="6"/>
      <c r="V1555" s="6"/>
      <c r="W1555" s="6"/>
      <c r="X1555" s="6"/>
      <c r="Y1555" s="6"/>
      <c r="Z1555" s="6"/>
      <c r="AA1555" s="6"/>
      <c r="AB1555" s="6"/>
      <c r="AC1555" s="6"/>
      <c r="AD1555" s="6"/>
      <c r="AE1555" s="6"/>
      <c r="AF1555" s="6"/>
      <c r="AG1555" s="6"/>
      <c r="AH1555" s="6"/>
      <c r="AI1555" s="6"/>
      <c r="AJ1555" s="6"/>
      <c r="AK1555" s="6"/>
      <c r="AL1555" s="6"/>
      <c r="AM1555" s="6"/>
      <c r="AN1555" s="6"/>
      <c r="AO1555" s="6"/>
      <c r="AP1555" s="6"/>
      <c r="AQ1555" s="6"/>
      <c r="AR1555" s="6"/>
      <c r="AS1555" s="6"/>
      <c r="AT1555" s="6"/>
      <c r="AU1555" s="6"/>
      <c r="AV1555" s="6"/>
      <c r="AW1555" s="6"/>
      <c r="AX1555" s="6"/>
    </row>
    <row r="1556" spans="1:50" ht="12" customHeight="1">
      <c r="A1556" s="6"/>
      <c r="B1556" s="6"/>
      <c r="C1556" s="6"/>
      <c r="D1556" s="6"/>
      <c r="E1556" s="6"/>
      <c r="F1556" s="6"/>
      <c r="G1556" s="6"/>
      <c r="H1556" s="6"/>
      <c r="I1556" s="6"/>
      <c r="J1556" s="6"/>
      <c r="K1556" s="6"/>
      <c r="L1556" s="6"/>
      <c r="M1556" s="61"/>
      <c r="N1556" s="6" t="str">
        <v/>
      </c>
      <c r="O1556" s="6"/>
      <c r="P1556" s="6"/>
      <c r="Q1556" s="6"/>
      <c r="R1556" s="6"/>
      <c r="S1556" s="6"/>
      <c r="T1556" s="6"/>
      <c r="U1556" s="6"/>
      <c r="V1556" s="6"/>
      <c r="W1556" s="6"/>
      <c r="X1556" s="6"/>
      <c r="Y1556" s="6"/>
      <c r="Z1556" s="6"/>
      <c r="AA1556" s="6"/>
      <c r="AB1556" s="6"/>
      <c r="AC1556" s="6"/>
      <c r="AD1556" s="6"/>
      <c r="AE1556" s="6"/>
      <c r="AF1556" s="6"/>
      <c r="AG1556" s="6"/>
      <c r="AH1556" s="6"/>
      <c r="AI1556" s="6"/>
      <c r="AJ1556" s="6"/>
      <c r="AK1556" s="6"/>
      <c r="AL1556" s="6"/>
      <c r="AM1556" s="6"/>
      <c r="AN1556" s="6"/>
      <c r="AO1556" s="6"/>
      <c r="AP1556" s="6"/>
      <c r="AQ1556" s="6"/>
      <c r="AR1556" s="6"/>
      <c r="AS1556" s="6"/>
      <c r="AT1556" s="6"/>
      <c r="AU1556" s="6"/>
      <c r="AV1556" s="6"/>
      <c r="AW1556" s="6"/>
      <c r="AX1556" s="6"/>
    </row>
    <row r="1557" spans="1:50" ht="12" customHeight="1">
      <c r="A1557" s="6"/>
      <c r="B1557" s="6"/>
      <c r="C1557" s="6"/>
      <c r="D1557" s="6"/>
      <c r="E1557" s="6"/>
      <c r="F1557" s="6"/>
      <c r="G1557" s="6"/>
      <c r="H1557" s="6"/>
      <c r="I1557" s="6"/>
      <c r="J1557" s="6"/>
      <c r="K1557" s="6"/>
      <c r="L1557" s="6"/>
      <c r="M1557" s="61"/>
      <c r="N1557" s="6" t="str">
        <v/>
      </c>
      <c r="O1557" s="6"/>
      <c r="P1557" s="6"/>
      <c r="Q1557" s="6"/>
      <c r="R1557" s="6"/>
      <c r="S1557" s="6"/>
      <c r="T1557" s="6"/>
      <c r="U1557" s="6"/>
      <c r="V1557" s="6"/>
      <c r="W1557" s="6"/>
      <c r="X1557" s="6"/>
      <c r="Y1557" s="6"/>
      <c r="Z1557" s="6"/>
      <c r="AA1557" s="6"/>
      <c r="AB1557" s="6"/>
      <c r="AC1557" s="6"/>
      <c r="AD1557" s="6"/>
      <c r="AE1557" s="6"/>
      <c r="AF1557" s="6"/>
      <c r="AG1557" s="6"/>
      <c r="AH1557" s="6"/>
      <c r="AI1557" s="6"/>
      <c r="AJ1557" s="6"/>
      <c r="AK1557" s="6"/>
      <c r="AL1557" s="6"/>
      <c r="AM1557" s="6"/>
      <c r="AN1557" s="6"/>
      <c r="AO1557" s="6"/>
      <c r="AP1557" s="6"/>
      <c r="AQ1557" s="6"/>
      <c r="AR1557" s="6"/>
      <c r="AS1557" s="6"/>
      <c r="AT1557" s="6"/>
      <c r="AU1557" s="6"/>
      <c r="AV1557" s="6"/>
      <c r="AW1557" s="6"/>
      <c r="AX1557" s="6"/>
    </row>
    <row r="1558" spans="1:50" ht="12" customHeight="1">
      <c r="A1558" s="6"/>
      <c r="B1558" s="6"/>
      <c r="C1558" s="6"/>
      <c r="D1558" s="6"/>
      <c r="E1558" s="6"/>
      <c r="F1558" s="6"/>
      <c r="G1558" s="6"/>
      <c r="H1558" s="6"/>
      <c r="I1558" s="6"/>
      <c r="J1558" s="6"/>
      <c r="K1558" s="6"/>
      <c r="L1558" s="6"/>
      <c r="M1558" s="61"/>
      <c r="N1558" s="6" t="str">
        <v/>
      </c>
      <c r="O1558" s="6"/>
      <c r="P1558" s="6"/>
      <c r="Q1558" s="6"/>
      <c r="R1558" s="6"/>
      <c r="S1558" s="6"/>
      <c r="T1558" s="6"/>
      <c r="U1558" s="6"/>
      <c r="V1558" s="6"/>
      <c r="W1558" s="6"/>
      <c r="X1558" s="6"/>
      <c r="Y1558" s="6"/>
      <c r="Z1558" s="6"/>
      <c r="AA1558" s="6"/>
      <c r="AB1558" s="6"/>
      <c r="AC1558" s="6"/>
      <c r="AD1558" s="6"/>
      <c r="AE1558" s="6"/>
      <c r="AF1558" s="6"/>
      <c r="AG1558" s="6"/>
      <c r="AH1558" s="6"/>
      <c r="AI1558" s="6"/>
      <c r="AJ1558" s="6"/>
      <c r="AK1558" s="6"/>
      <c r="AL1558" s="6"/>
      <c r="AM1558" s="6"/>
      <c r="AN1558" s="6"/>
      <c r="AO1558" s="6"/>
      <c r="AP1558" s="6"/>
      <c r="AQ1558" s="6"/>
      <c r="AR1558" s="6"/>
      <c r="AS1558" s="6"/>
      <c r="AT1558" s="6"/>
      <c r="AU1558" s="6"/>
      <c r="AV1558" s="6"/>
      <c r="AW1558" s="6"/>
      <c r="AX1558" s="6"/>
    </row>
    <row r="1559" spans="1:50" ht="12" customHeight="1">
      <c r="A1559" s="6"/>
      <c r="B1559" s="6"/>
      <c r="C1559" s="6"/>
      <c r="D1559" s="6"/>
      <c r="E1559" s="6"/>
      <c r="F1559" s="6"/>
      <c r="G1559" s="6"/>
      <c r="H1559" s="6"/>
      <c r="I1559" s="6"/>
      <c r="J1559" s="6"/>
      <c r="K1559" s="6"/>
      <c r="L1559" s="6"/>
      <c r="M1559" s="61"/>
      <c r="N1559" s="6" t="str">
        <v/>
      </c>
      <c r="O1559" s="6"/>
      <c r="P1559" s="6"/>
      <c r="Q1559" s="6"/>
      <c r="R1559" s="6"/>
      <c r="S1559" s="6"/>
      <c r="T1559" s="6"/>
      <c r="U1559" s="6"/>
      <c r="V1559" s="6"/>
      <c r="W1559" s="6"/>
      <c r="X1559" s="6"/>
      <c r="Y1559" s="6"/>
      <c r="Z1559" s="6"/>
      <c r="AA1559" s="6"/>
      <c r="AB1559" s="6"/>
      <c r="AC1559" s="6"/>
      <c r="AD1559" s="6"/>
      <c r="AE1559" s="6"/>
      <c r="AF1559" s="6"/>
      <c r="AG1559" s="6"/>
      <c r="AH1559" s="6"/>
      <c r="AI1559" s="6"/>
      <c r="AJ1559" s="6"/>
      <c r="AK1559" s="6"/>
      <c r="AL1559" s="6"/>
      <c r="AM1559" s="6"/>
      <c r="AN1559" s="6"/>
      <c r="AO1559" s="6"/>
      <c r="AP1559" s="6"/>
      <c r="AQ1559" s="6"/>
      <c r="AR1559" s="6"/>
      <c r="AS1559" s="6"/>
      <c r="AT1559" s="6"/>
      <c r="AU1559" s="6"/>
      <c r="AV1559" s="6"/>
      <c r="AW1559" s="6"/>
      <c r="AX1559" s="6"/>
    </row>
    <row r="1560" spans="1:50" ht="12" customHeight="1">
      <c r="A1560" s="6"/>
      <c r="B1560" s="6"/>
      <c r="C1560" s="6"/>
      <c r="D1560" s="6"/>
      <c r="E1560" s="6"/>
      <c r="F1560" s="6"/>
      <c r="G1560" s="6"/>
      <c r="H1560" s="6"/>
      <c r="I1560" s="6"/>
      <c r="J1560" s="6"/>
      <c r="K1560" s="6"/>
      <c r="L1560" s="6"/>
      <c r="M1560" s="61"/>
      <c r="N1560" s="6" t="str">
        <v/>
      </c>
      <c r="O1560" s="6"/>
      <c r="P1560" s="6"/>
      <c r="Q1560" s="6"/>
      <c r="R1560" s="6"/>
      <c r="S1560" s="6"/>
      <c r="T1560" s="6"/>
      <c r="U1560" s="6"/>
      <c r="V1560" s="6"/>
      <c r="W1560" s="6"/>
      <c r="X1560" s="6"/>
      <c r="Y1560" s="6"/>
      <c r="Z1560" s="6"/>
      <c r="AA1560" s="6"/>
      <c r="AB1560" s="6"/>
      <c r="AC1560" s="6"/>
      <c r="AD1560" s="6"/>
      <c r="AE1560" s="6"/>
      <c r="AF1560" s="6"/>
      <c r="AG1560" s="6"/>
      <c r="AH1560" s="6"/>
      <c r="AI1560" s="6"/>
      <c r="AJ1560" s="6"/>
      <c r="AK1560" s="6"/>
      <c r="AL1560" s="6"/>
      <c r="AM1560" s="6"/>
      <c r="AN1560" s="6"/>
      <c r="AO1560" s="6"/>
      <c r="AP1560" s="6"/>
      <c r="AQ1560" s="6"/>
      <c r="AR1560" s="6"/>
      <c r="AS1560" s="6"/>
      <c r="AT1560" s="6"/>
      <c r="AU1560" s="6"/>
      <c r="AV1560" s="6"/>
      <c r="AW1560" s="6"/>
      <c r="AX1560" s="6"/>
    </row>
    <row r="1561" spans="1:50" ht="12" customHeight="1">
      <c r="A1561" s="6"/>
      <c r="B1561" s="6"/>
      <c r="C1561" s="6"/>
      <c r="D1561" s="6"/>
      <c r="E1561" s="6"/>
      <c r="F1561" s="6"/>
      <c r="G1561" s="6"/>
      <c r="H1561" s="6"/>
      <c r="I1561" s="6"/>
      <c r="J1561" s="6"/>
      <c r="K1561" s="6"/>
      <c r="L1561" s="6"/>
      <c r="M1561" s="61"/>
      <c r="N1561" s="6" t="str">
        <v/>
      </c>
      <c r="O1561" s="6"/>
      <c r="P1561" s="6"/>
      <c r="Q1561" s="6"/>
      <c r="R1561" s="6"/>
      <c r="S1561" s="6"/>
      <c r="T1561" s="6"/>
      <c r="U1561" s="6"/>
      <c r="V1561" s="6"/>
      <c r="W1561" s="6"/>
      <c r="X1561" s="6"/>
      <c r="Y1561" s="6"/>
      <c r="Z1561" s="6"/>
      <c r="AA1561" s="6"/>
      <c r="AB1561" s="6"/>
      <c r="AC1561" s="6"/>
      <c r="AD1561" s="6"/>
      <c r="AE1561" s="6"/>
      <c r="AF1561" s="6"/>
      <c r="AG1561" s="6"/>
      <c r="AH1561" s="6"/>
      <c r="AI1561" s="6"/>
      <c r="AJ1561" s="6"/>
      <c r="AK1561" s="6"/>
      <c r="AL1561" s="6"/>
      <c r="AM1561" s="6"/>
      <c r="AN1561" s="6"/>
      <c r="AO1561" s="6"/>
      <c r="AP1561" s="6"/>
      <c r="AQ1561" s="6"/>
      <c r="AR1561" s="6"/>
      <c r="AS1561" s="6"/>
      <c r="AT1561" s="6"/>
      <c r="AU1561" s="6"/>
      <c r="AV1561" s="6"/>
      <c r="AW1561" s="6"/>
      <c r="AX1561" s="6"/>
    </row>
    <row r="1562" spans="1:50" ht="12" customHeight="1">
      <c r="A1562" s="6"/>
      <c r="B1562" s="6"/>
      <c r="C1562" s="6"/>
      <c r="D1562" s="6"/>
      <c r="E1562" s="6"/>
      <c r="F1562" s="6"/>
      <c r="G1562" s="6"/>
      <c r="H1562" s="6"/>
      <c r="I1562" s="6"/>
      <c r="J1562" s="6"/>
      <c r="K1562" s="6"/>
      <c r="L1562" s="6"/>
      <c r="M1562" s="61"/>
      <c r="N1562" s="6" t="str">
        <v/>
      </c>
      <c r="O1562" s="6"/>
      <c r="P1562" s="6"/>
      <c r="Q1562" s="6"/>
      <c r="R1562" s="6"/>
      <c r="S1562" s="6"/>
      <c r="T1562" s="6"/>
      <c r="U1562" s="6"/>
      <c r="V1562" s="6"/>
      <c r="W1562" s="6"/>
      <c r="X1562" s="6"/>
      <c r="Y1562" s="6"/>
      <c r="Z1562" s="6"/>
      <c r="AA1562" s="6"/>
      <c r="AB1562" s="6"/>
      <c r="AC1562" s="6"/>
      <c r="AD1562" s="6"/>
      <c r="AE1562" s="6"/>
      <c r="AF1562" s="6"/>
      <c r="AG1562" s="6"/>
      <c r="AH1562" s="6"/>
      <c r="AI1562" s="6"/>
      <c r="AJ1562" s="6"/>
      <c r="AK1562" s="6"/>
      <c r="AL1562" s="6"/>
      <c r="AM1562" s="6"/>
      <c r="AN1562" s="6"/>
      <c r="AO1562" s="6"/>
      <c r="AP1562" s="6"/>
      <c r="AQ1562" s="6"/>
      <c r="AR1562" s="6"/>
      <c r="AS1562" s="6"/>
      <c r="AT1562" s="6"/>
      <c r="AU1562" s="6"/>
      <c r="AV1562" s="6"/>
      <c r="AW1562" s="6"/>
      <c r="AX1562" s="6"/>
    </row>
    <row r="1563" spans="1:50" ht="12" customHeight="1">
      <c r="A1563" s="6"/>
      <c r="B1563" s="6"/>
      <c r="C1563" s="6"/>
      <c r="D1563" s="6"/>
      <c r="E1563" s="6"/>
      <c r="F1563" s="6"/>
      <c r="G1563" s="6"/>
      <c r="H1563" s="6"/>
      <c r="I1563" s="6"/>
      <c r="J1563" s="6"/>
      <c r="K1563" s="6"/>
      <c r="L1563" s="6"/>
      <c r="M1563" s="61"/>
      <c r="N1563" s="6" t="str">
        <v/>
      </c>
      <c r="O1563" s="6"/>
      <c r="P1563" s="6"/>
      <c r="Q1563" s="6"/>
      <c r="R1563" s="6"/>
      <c r="S1563" s="6"/>
      <c r="T1563" s="6"/>
      <c r="U1563" s="6"/>
      <c r="V1563" s="6"/>
      <c r="W1563" s="6"/>
      <c r="X1563" s="6"/>
      <c r="Y1563" s="6"/>
      <c r="Z1563" s="6"/>
      <c r="AA1563" s="6"/>
      <c r="AB1563" s="6"/>
      <c r="AC1563" s="6"/>
      <c r="AD1563" s="6"/>
      <c r="AE1563" s="6"/>
      <c r="AF1563" s="6"/>
      <c r="AG1563" s="6"/>
      <c r="AH1563" s="6"/>
      <c r="AI1563" s="6"/>
      <c r="AJ1563" s="6"/>
      <c r="AK1563" s="6"/>
      <c r="AL1563" s="6"/>
      <c r="AM1563" s="6"/>
      <c r="AN1563" s="6"/>
      <c r="AO1563" s="6"/>
      <c r="AP1563" s="6"/>
      <c r="AQ1563" s="6"/>
      <c r="AR1563" s="6"/>
      <c r="AS1563" s="6"/>
      <c r="AT1563" s="6"/>
      <c r="AU1563" s="6"/>
      <c r="AV1563" s="6"/>
      <c r="AW1563" s="6"/>
      <c r="AX1563" s="6"/>
    </row>
    <row r="1564" spans="1:50" ht="12" customHeight="1">
      <c r="A1564" s="6"/>
      <c r="B1564" s="6"/>
      <c r="C1564" s="6"/>
      <c r="D1564" s="6"/>
      <c r="E1564" s="6"/>
      <c r="F1564" s="6"/>
      <c r="G1564" s="6"/>
      <c r="H1564" s="6"/>
      <c r="I1564" s="6"/>
      <c r="J1564" s="6"/>
      <c r="K1564" s="6"/>
      <c r="L1564" s="6"/>
      <c r="M1564" s="61"/>
      <c r="N1564" s="6" t="str">
        <v/>
      </c>
      <c r="O1564" s="6"/>
      <c r="P1564" s="6"/>
      <c r="Q1564" s="6"/>
      <c r="R1564" s="6"/>
      <c r="S1564" s="6"/>
      <c r="T1564" s="6"/>
      <c r="U1564" s="6"/>
      <c r="V1564" s="6"/>
      <c r="W1564" s="6"/>
      <c r="X1564" s="6"/>
      <c r="Y1564" s="6"/>
      <c r="Z1564" s="6"/>
      <c r="AA1564" s="6"/>
      <c r="AB1564" s="6"/>
      <c r="AC1564" s="6"/>
      <c r="AD1564" s="6"/>
      <c r="AE1564" s="6"/>
      <c r="AF1564" s="6"/>
      <c r="AG1564" s="6"/>
      <c r="AH1564" s="6"/>
      <c r="AI1564" s="6"/>
      <c r="AJ1564" s="6"/>
      <c r="AK1564" s="6"/>
      <c r="AL1564" s="6"/>
      <c r="AM1564" s="6"/>
      <c r="AN1564" s="6"/>
      <c r="AO1564" s="6"/>
      <c r="AP1564" s="6"/>
      <c r="AQ1564" s="6"/>
      <c r="AR1564" s="6"/>
      <c r="AS1564" s="6"/>
      <c r="AT1564" s="6"/>
      <c r="AU1564" s="6"/>
      <c r="AV1564" s="6"/>
      <c r="AW1564" s="6"/>
      <c r="AX1564" s="6"/>
    </row>
    <row r="1565" spans="1:50" ht="12" customHeight="1">
      <c r="A1565" s="6"/>
      <c r="B1565" s="6"/>
      <c r="C1565" s="6"/>
      <c r="D1565" s="6"/>
      <c r="E1565" s="6"/>
      <c r="F1565" s="6"/>
      <c r="G1565" s="6"/>
      <c r="H1565" s="6"/>
      <c r="I1565" s="6"/>
      <c r="J1565" s="6"/>
      <c r="K1565" s="6"/>
      <c r="L1565" s="6"/>
      <c r="M1565" s="61"/>
      <c r="N1565" s="6" t="str">
        <v/>
      </c>
      <c r="O1565" s="6"/>
      <c r="P1565" s="6"/>
      <c r="Q1565" s="6"/>
      <c r="R1565" s="6"/>
      <c r="S1565" s="6"/>
      <c r="T1565" s="6"/>
      <c r="U1565" s="6"/>
      <c r="V1565" s="6"/>
      <c r="W1565" s="6"/>
      <c r="X1565" s="6"/>
      <c r="Y1565" s="6"/>
      <c r="Z1565" s="6"/>
      <c r="AA1565" s="6"/>
      <c r="AB1565" s="6"/>
      <c r="AC1565" s="6"/>
      <c r="AD1565" s="6"/>
      <c r="AE1565" s="6"/>
      <c r="AF1565" s="6"/>
      <c r="AG1565" s="6"/>
      <c r="AH1565" s="6"/>
      <c r="AI1565" s="6"/>
      <c r="AJ1565" s="6"/>
      <c r="AK1565" s="6"/>
      <c r="AL1565" s="6"/>
      <c r="AM1565" s="6"/>
      <c r="AN1565" s="6"/>
      <c r="AO1565" s="6"/>
      <c r="AP1565" s="6"/>
      <c r="AQ1565" s="6"/>
      <c r="AR1565" s="6"/>
      <c r="AS1565" s="6"/>
      <c r="AT1565" s="6"/>
      <c r="AU1565" s="6"/>
      <c r="AV1565" s="6"/>
      <c r="AW1565" s="6"/>
      <c r="AX1565" s="6"/>
    </row>
    <row r="1566" spans="1:50" ht="12" customHeight="1">
      <c r="A1566" s="6"/>
      <c r="B1566" s="6"/>
      <c r="C1566" s="6"/>
      <c r="D1566" s="6"/>
      <c r="E1566" s="6"/>
      <c r="F1566" s="6"/>
      <c r="G1566" s="6"/>
      <c r="H1566" s="6"/>
      <c r="I1566" s="6"/>
      <c r="J1566" s="6"/>
      <c r="K1566" s="6"/>
      <c r="L1566" s="6"/>
      <c r="M1566" s="61"/>
      <c r="N1566" s="6" t="str">
        <v/>
      </c>
      <c r="O1566" s="6"/>
      <c r="P1566" s="6"/>
      <c r="Q1566" s="6"/>
      <c r="R1566" s="6"/>
      <c r="S1566" s="6"/>
      <c r="T1566" s="6"/>
      <c r="U1566" s="6"/>
      <c r="V1566" s="6"/>
      <c r="W1566" s="6"/>
      <c r="X1566" s="6"/>
      <c r="Y1566" s="6"/>
      <c r="Z1566" s="6"/>
      <c r="AA1566" s="6"/>
      <c r="AB1566" s="6"/>
      <c r="AC1566" s="6"/>
      <c r="AD1566" s="6"/>
      <c r="AE1566" s="6"/>
      <c r="AF1566" s="6"/>
      <c r="AG1566" s="6"/>
      <c r="AH1566" s="6"/>
      <c r="AI1566" s="6"/>
      <c r="AJ1566" s="6"/>
      <c r="AK1566" s="6"/>
      <c r="AL1566" s="6"/>
      <c r="AM1566" s="6"/>
      <c r="AN1566" s="6"/>
      <c r="AO1566" s="6"/>
      <c r="AP1566" s="6"/>
      <c r="AQ1566" s="6"/>
      <c r="AR1566" s="6"/>
      <c r="AS1566" s="6"/>
      <c r="AT1566" s="6"/>
      <c r="AU1566" s="6"/>
      <c r="AV1566" s="6"/>
      <c r="AW1566" s="6"/>
      <c r="AX1566" s="6"/>
    </row>
    <row r="1567" spans="1:50" ht="12" customHeight="1">
      <c r="A1567" s="6"/>
      <c r="B1567" s="6"/>
      <c r="C1567" s="6"/>
      <c r="D1567" s="6"/>
      <c r="E1567" s="6"/>
      <c r="F1567" s="6"/>
      <c r="G1567" s="6"/>
      <c r="H1567" s="6"/>
      <c r="I1567" s="6"/>
      <c r="J1567" s="6"/>
      <c r="K1567" s="6"/>
      <c r="L1567" s="6"/>
      <c r="M1567" s="61"/>
      <c r="N1567" s="6" t="str">
        <v/>
      </c>
      <c r="O1567" s="6"/>
      <c r="P1567" s="6"/>
      <c r="Q1567" s="6"/>
      <c r="R1567" s="6"/>
      <c r="S1567" s="6"/>
      <c r="T1567" s="6"/>
      <c r="U1567" s="6"/>
      <c r="V1567" s="6"/>
      <c r="W1567" s="6"/>
      <c r="X1567" s="6"/>
      <c r="Y1567" s="6"/>
      <c r="Z1567" s="6"/>
      <c r="AA1567" s="6"/>
      <c r="AB1567" s="6"/>
      <c r="AC1567" s="6"/>
      <c r="AD1567" s="6"/>
      <c r="AE1567" s="6"/>
      <c r="AF1567" s="6"/>
      <c r="AG1567" s="6"/>
      <c r="AH1567" s="6"/>
      <c r="AI1567" s="6"/>
      <c r="AJ1567" s="6"/>
      <c r="AK1567" s="6"/>
      <c r="AL1567" s="6"/>
      <c r="AM1567" s="6"/>
      <c r="AN1567" s="6"/>
      <c r="AO1567" s="6"/>
      <c r="AP1567" s="6"/>
      <c r="AQ1567" s="6"/>
      <c r="AR1567" s="6"/>
      <c r="AS1567" s="6"/>
      <c r="AT1567" s="6"/>
      <c r="AU1567" s="6"/>
      <c r="AV1567" s="6"/>
      <c r="AW1567" s="6"/>
      <c r="AX1567" s="6"/>
    </row>
    <row r="1568" spans="1:50" ht="12" customHeight="1">
      <c r="A1568" s="6"/>
      <c r="B1568" s="6"/>
      <c r="C1568" s="6"/>
      <c r="D1568" s="6"/>
      <c r="E1568" s="6"/>
      <c r="F1568" s="6"/>
      <c r="G1568" s="6"/>
      <c r="H1568" s="6"/>
      <c r="I1568" s="6"/>
      <c r="J1568" s="6"/>
      <c r="K1568" s="6"/>
      <c r="L1568" s="6"/>
      <c r="M1568" s="61"/>
      <c r="N1568" s="6" t="str">
        <v/>
      </c>
      <c r="O1568" s="6"/>
      <c r="P1568" s="6"/>
      <c r="Q1568" s="6"/>
      <c r="R1568" s="6"/>
      <c r="S1568" s="6"/>
      <c r="T1568" s="6"/>
      <c r="U1568" s="6"/>
      <c r="V1568" s="6"/>
      <c r="W1568" s="6"/>
      <c r="X1568" s="6"/>
      <c r="Y1568" s="6"/>
      <c r="Z1568" s="6"/>
      <c r="AA1568" s="6"/>
      <c r="AB1568" s="6"/>
      <c r="AC1568" s="6"/>
      <c r="AD1568" s="6"/>
      <c r="AE1568" s="6"/>
      <c r="AF1568" s="6"/>
      <c r="AG1568" s="6"/>
      <c r="AH1568" s="6"/>
      <c r="AI1568" s="6"/>
      <c r="AJ1568" s="6"/>
      <c r="AK1568" s="6"/>
      <c r="AL1568" s="6"/>
      <c r="AM1568" s="6"/>
      <c r="AN1568" s="6"/>
      <c r="AO1568" s="6"/>
      <c r="AP1568" s="6"/>
      <c r="AQ1568" s="6"/>
      <c r="AR1568" s="6"/>
      <c r="AS1568" s="6"/>
      <c r="AT1568" s="6"/>
      <c r="AU1568" s="6"/>
      <c r="AV1568" s="6"/>
      <c r="AW1568" s="6"/>
      <c r="AX1568" s="6"/>
    </row>
    <row r="1569" spans="1:50" ht="12" customHeight="1">
      <c r="A1569" s="6"/>
      <c r="B1569" s="6"/>
      <c r="C1569" s="6"/>
      <c r="D1569" s="6"/>
      <c r="E1569" s="6"/>
      <c r="F1569" s="6"/>
      <c r="G1569" s="6"/>
      <c r="H1569" s="6"/>
      <c r="I1569" s="6"/>
      <c r="J1569" s="6"/>
      <c r="K1569" s="6"/>
      <c r="L1569" s="6"/>
      <c r="M1569" s="61"/>
      <c r="N1569" s="6" t="str">
        <v/>
      </c>
      <c r="O1569" s="6"/>
      <c r="P1569" s="6"/>
      <c r="Q1569" s="6"/>
      <c r="R1569" s="6"/>
      <c r="S1569" s="6"/>
      <c r="T1569" s="6"/>
      <c r="U1569" s="6"/>
      <c r="V1569" s="6"/>
      <c r="W1569" s="6"/>
      <c r="X1569" s="6"/>
      <c r="Y1569" s="6"/>
      <c r="Z1569" s="6"/>
      <c r="AA1569" s="6"/>
      <c r="AB1569" s="6"/>
      <c r="AC1569" s="6"/>
      <c r="AD1569" s="6"/>
      <c r="AE1569" s="6"/>
      <c r="AF1569" s="6"/>
      <c r="AG1569" s="6"/>
      <c r="AH1569" s="6"/>
      <c r="AI1569" s="6"/>
      <c r="AJ1569" s="6"/>
      <c r="AK1569" s="6"/>
      <c r="AL1569" s="6"/>
      <c r="AM1569" s="6"/>
      <c r="AN1569" s="6"/>
      <c r="AO1569" s="6"/>
      <c r="AP1569" s="6"/>
      <c r="AQ1569" s="6"/>
      <c r="AR1569" s="6"/>
      <c r="AS1569" s="6"/>
      <c r="AT1569" s="6"/>
      <c r="AU1569" s="6"/>
      <c r="AV1569" s="6"/>
      <c r="AW1569" s="6"/>
      <c r="AX1569" s="6"/>
    </row>
    <row r="1570" spans="1:50" ht="12" customHeight="1">
      <c r="A1570" s="6"/>
      <c r="B1570" s="6"/>
      <c r="C1570" s="6"/>
      <c r="D1570" s="6"/>
      <c r="E1570" s="6"/>
      <c r="F1570" s="6"/>
      <c r="G1570" s="6"/>
      <c r="H1570" s="6"/>
      <c r="I1570" s="6"/>
      <c r="J1570" s="6"/>
      <c r="K1570" s="6"/>
      <c r="L1570" s="6"/>
      <c r="M1570" s="61"/>
      <c r="N1570" s="6" t="str">
        <v/>
      </c>
      <c r="O1570" s="6"/>
      <c r="P1570" s="6"/>
      <c r="Q1570" s="6"/>
      <c r="R1570" s="6"/>
      <c r="S1570" s="6"/>
      <c r="T1570" s="6"/>
      <c r="U1570" s="6"/>
      <c r="V1570" s="6"/>
      <c r="W1570" s="6"/>
      <c r="X1570" s="6"/>
      <c r="Y1570" s="6"/>
      <c r="Z1570" s="6"/>
      <c r="AA1570" s="6"/>
      <c r="AB1570" s="6"/>
      <c r="AC1570" s="6"/>
      <c r="AD1570" s="6"/>
      <c r="AE1570" s="6"/>
      <c r="AF1570" s="6"/>
      <c r="AG1570" s="6"/>
      <c r="AH1570" s="6"/>
      <c r="AI1570" s="6"/>
      <c r="AJ1570" s="6"/>
      <c r="AK1570" s="6"/>
      <c r="AL1570" s="6"/>
      <c r="AM1570" s="6"/>
      <c r="AN1570" s="6"/>
      <c r="AO1570" s="6"/>
      <c r="AP1570" s="6"/>
      <c r="AQ1570" s="6"/>
      <c r="AR1570" s="6"/>
      <c r="AS1570" s="6"/>
      <c r="AT1570" s="6"/>
      <c r="AU1570" s="6"/>
      <c r="AV1570" s="6"/>
      <c r="AW1570" s="6"/>
      <c r="AX1570" s="6"/>
    </row>
    <row r="1571" spans="1:50" ht="12" customHeight="1">
      <c r="A1571" s="6"/>
      <c r="B1571" s="6"/>
      <c r="C1571" s="6"/>
      <c r="D1571" s="6"/>
      <c r="E1571" s="6"/>
      <c r="F1571" s="6"/>
      <c r="G1571" s="6"/>
      <c r="H1571" s="6"/>
      <c r="I1571" s="6"/>
      <c r="J1571" s="6"/>
      <c r="K1571" s="6"/>
      <c r="L1571" s="6"/>
      <c r="M1571" s="61"/>
      <c r="N1571" s="6" t="str">
        <v/>
      </c>
      <c r="O1571" s="6"/>
      <c r="P1571" s="6"/>
      <c r="Q1571" s="6"/>
      <c r="R1571" s="6"/>
      <c r="S1571" s="6"/>
      <c r="T1571" s="6"/>
      <c r="U1571" s="6"/>
      <c r="V1571" s="6"/>
      <c r="W1571" s="6"/>
      <c r="X1571" s="6"/>
      <c r="Y1571" s="6"/>
      <c r="Z1571" s="6"/>
      <c r="AA1571" s="6"/>
      <c r="AB1571" s="6"/>
      <c r="AC1571" s="6"/>
      <c r="AD1571" s="6"/>
      <c r="AE1571" s="6"/>
      <c r="AF1571" s="6"/>
      <c r="AG1571" s="6"/>
      <c r="AH1571" s="6"/>
      <c r="AI1571" s="6"/>
      <c r="AJ1571" s="6"/>
      <c r="AK1571" s="6"/>
      <c r="AL1571" s="6"/>
      <c r="AM1571" s="6"/>
      <c r="AN1571" s="6"/>
      <c r="AO1571" s="6"/>
      <c r="AP1571" s="6"/>
      <c r="AQ1571" s="6"/>
      <c r="AR1571" s="6"/>
      <c r="AS1571" s="6"/>
      <c r="AT1571" s="6"/>
      <c r="AU1571" s="6"/>
      <c r="AV1571" s="6"/>
      <c r="AW1571" s="6"/>
      <c r="AX1571" s="6"/>
    </row>
    <row r="1572" spans="1:50" ht="12" customHeight="1">
      <c r="A1572" s="6"/>
      <c r="B1572" s="6"/>
      <c r="C1572" s="6"/>
      <c r="D1572" s="6"/>
      <c r="E1572" s="6"/>
      <c r="F1572" s="6"/>
      <c r="G1572" s="6"/>
      <c r="H1572" s="6"/>
      <c r="I1572" s="6"/>
      <c r="J1572" s="6"/>
      <c r="K1572" s="6"/>
      <c r="L1572" s="6"/>
      <c r="M1572" s="61"/>
      <c r="N1572" s="6" t="str">
        <v/>
      </c>
      <c r="O1572" s="6"/>
      <c r="P1572" s="6"/>
      <c r="Q1572" s="6"/>
      <c r="R1572" s="6"/>
      <c r="S1572" s="6"/>
      <c r="T1572" s="6"/>
      <c r="U1572" s="6"/>
      <c r="V1572" s="6"/>
      <c r="W1572" s="6"/>
      <c r="X1572" s="6"/>
      <c r="Y1572" s="6"/>
      <c r="Z1572" s="6"/>
      <c r="AA1572" s="6"/>
      <c r="AB1572" s="6"/>
      <c r="AC1572" s="6"/>
      <c r="AD1572" s="6"/>
      <c r="AE1572" s="6"/>
      <c r="AF1572" s="6"/>
      <c r="AG1572" s="6"/>
      <c r="AH1572" s="6"/>
      <c r="AI1572" s="6"/>
      <c r="AJ1572" s="6"/>
      <c r="AK1572" s="6"/>
      <c r="AL1572" s="6"/>
      <c r="AM1572" s="6"/>
      <c r="AN1572" s="6"/>
      <c r="AO1572" s="6"/>
      <c r="AP1572" s="6"/>
      <c r="AQ1572" s="6"/>
      <c r="AR1572" s="6"/>
      <c r="AS1572" s="6"/>
      <c r="AT1572" s="6"/>
      <c r="AU1572" s="6"/>
      <c r="AV1572" s="6"/>
      <c r="AW1572" s="6"/>
      <c r="AX1572" s="6"/>
    </row>
    <row r="1573" spans="1:50" ht="12" customHeight="1">
      <c r="A1573" s="6"/>
      <c r="B1573" s="6"/>
      <c r="C1573" s="6"/>
      <c r="D1573" s="6"/>
      <c r="E1573" s="6"/>
      <c r="F1573" s="6"/>
      <c r="G1573" s="6"/>
      <c r="H1573" s="6"/>
      <c r="I1573" s="6"/>
      <c r="J1573" s="6"/>
      <c r="K1573" s="6"/>
      <c r="L1573" s="6"/>
      <c r="M1573" s="61"/>
      <c r="N1573" s="6" t="str">
        <v/>
      </c>
      <c r="O1573" s="6"/>
      <c r="P1573" s="6"/>
      <c r="Q1573" s="6"/>
      <c r="R1573" s="6"/>
      <c r="S1573" s="6"/>
      <c r="T1573" s="6"/>
      <c r="U1573" s="6"/>
      <c r="V1573" s="6"/>
      <c r="W1573" s="6"/>
      <c r="X1573" s="6"/>
      <c r="Y1573" s="6"/>
      <c r="Z1573" s="6"/>
      <c r="AA1573" s="6"/>
      <c r="AB1573" s="6"/>
      <c r="AC1573" s="6"/>
      <c r="AD1573" s="6"/>
      <c r="AE1573" s="6"/>
      <c r="AF1573" s="6"/>
      <c r="AG1573" s="6"/>
      <c r="AH1573" s="6"/>
      <c r="AI1573" s="6"/>
      <c r="AJ1573" s="6"/>
      <c r="AK1573" s="6"/>
      <c r="AL1573" s="6"/>
      <c r="AM1573" s="6"/>
      <c r="AN1573" s="6"/>
      <c r="AO1573" s="6"/>
      <c r="AP1573" s="6"/>
      <c r="AQ1573" s="6"/>
      <c r="AR1573" s="6"/>
      <c r="AS1573" s="6"/>
      <c r="AT1573" s="6"/>
      <c r="AU1573" s="6"/>
      <c r="AV1573" s="6"/>
      <c r="AW1573" s="6"/>
      <c r="AX1573" s="6"/>
    </row>
    <row r="1574" spans="1:50" ht="12" customHeight="1">
      <c r="A1574" s="6"/>
      <c r="B1574" s="6"/>
      <c r="C1574" s="6"/>
      <c r="D1574" s="6"/>
      <c r="E1574" s="6"/>
      <c r="F1574" s="6"/>
      <c r="G1574" s="6"/>
      <c r="H1574" s="6"/>
      <c r="I1574" s="6"/>
      <c r="J1574" s="6"/>
      <c r="K1574" s="6"/>
      <c r="L1574" s="6"/>
      <c r="M1574" s="61"/>
      <c r="N1574" s="6" t="str">
        <v/>
      </c>
      <c r="O1574" s="6"/>
      <c r="P1574" s="6"/>
      <c r="Q1574" s="6"/>
      <c r="R1574" s="6"/>
      <c r="S1574" s="6"/>
      <c r="T1574" s="6"/>
      <c r="U1574" s="6"/>
      <c r="V1574" s="6"/>
      <c r="W1574" s="6"/>
      <c r="X1574" s="6"/>
      <c r="Y1574" s="6"/>
      <c r="Z1574" s="6"/>
      <c r="AA1574" s="6"/>
      <c r="AB1574" s="6"/>
      <c r="AC1574" s="6"/>
      <c r="AD1574" s="6"/>
      <c r="AE1574" s="6"/>
      <c r="AF1574" s="6"/>
      <c r="AG1574" s="6"/>
      <c r="AH1574" s="6"/>
      <c r="AI1574" s="6"/>
      <c r="AJ1574" s="6"/>
      <c r="AK1574" s="6"/>
      <c r="AL1574" s="6"/>
      <c r="AM1574" s="6"/>
      <c r="AN1574" s="6"/>
      <c r="AO1574" s="6"/>
      <c r="AP1574" s="6"/>
      <c r="AQ1574" s="6"/>
      <c r="AR1574" s="6"/>
      <c r="AS1574" s="6"/>
      <c r="AT1574" s="6"/>
      <c r="AU1574" s="6"/>
      <c r="AV1574" s="6"/>
      <c r="AW1574" s="6"/>
      <c r="AX1574" s="6"/>
    </row>
    <row r="1575" spans="1:50" ht="12" customHeight="1">
      <c r="A1575" s="6"/>
      <c r="B1575" s="6"/>
      <c r="C1575" s="6"/>
      <c r="D1575" s="6"/>
      <c r="E1575" s="6"/>
      <c r="F1575" s="6"/>
      <c r="G1575" s="6"/>
      <c r="H1575" s="6"/>
      <c r="I1575" s="6"/>
      <c r="J1575" s="6"/>
      <c r="K1575" s="6"/>
      <c r="L1575" s="6"/>
      <c r="M1575" s="61"/>
      <c r="N1575" s="6" t="str">
        <v/>
      </c>
      <c r="O1575" s="6"/>
      <c r="P1575" s="6"/>
      <c r="Q1575" s="6"/>
      <c r="R1575" s="6"/>
      <c r="S1575" s="6"/>
      <c r="T1575" s="6"/>
      <c r="U1575" s="6"/>
      <c r="V1575" s="6"/>
      <c r="W1575" s="6"/>
      <c r="X1575" s="6"/>
      <c r="Y1575" s="6"/>
      <c r="Z1575" s="6"/>
      <c r="AA1575" s="6"/>
      <c r="AB1575" s="6"/>
      <c r="AC1575" s="6"/>
      <c r="AD1575" s="6"/>
      <c r="AE1575" s="6"/>
      <c r="AF1575" s="6"/>
      <c r="AG1575" s="6"/>
      <c r="AH1575" s="6"/>
      <c r="AI1575" s="6"/>
      <c r="AJ1575" s="6"/>
      <c r="AK1575" s="6"/>
      <c r="AL1575" s="6"/>
      <c r="AM1575" s="6"/>
      <c r="AN1575" s="6"/>
      <c r="AO1575" s="6"/>
      <c r="AP1575" s="6"/>
      <c r="AQ1575" s="6"/>
      <c r="AR1575" s="6"/>
      <c r="AS1575" s="6"/>
      <c r="AT1575" s="6"/>
      <c r="AU1575" s="6"/>
      <c r="AV1575" s="6"/>
      <c r="AW1575" s="6"/>
      <c r="AX1575" s="6"/>
    </row>
    <row r="1576" spans="1:50" ht="12" customHeight="1">
      <c r="A1576" s="6"/>
      <c r="B1576" s="6"/>
      <c r="C1576" s="6"/>
      <c r="D1576" s="6"/>
      <c r="E1576" s="6"/>
      <c r="F1576" s="6"/>
      <c r="G1576" s="6"/>
      <c r="H1576" s="6"/>
      <c r="I1576" s="6"/>
      <c r="J1576" s="6"/>
      <c r="K1576" s="6"/>
      <c r="L1576" s="6"/>
      <c r="M1576" s="61"/>
      <c r="N1576" s="6" t="str">
        <v/>
      </c>
      <c r="O1576" s="6"/>
      <c r="P1576" s="6"/>
      <c r="Q1576" s="6"/>
      <c r="R1576" s="6"/>
      <c r="S1576" s="6"/>
      <c r="T1576" s="6"/>
      <c r="U1576" s="6"/>
      <c r="V1576" s="6"/>
      <c r="W1576" s="6"/>
      <c r="X1576" s="6"/>
      <c r="Y1576" s="6"/>
      <c r="Z1576" s="6"/>
      <c r="AA1576" s="6"/>
      <c r="AB1576" s="6"/>
      <c r="AC1576" s="6"/>
      <c r="AD1576" s="6"/>
      <c r="AE1576" s="6"/>
      <c r="AF1576" s="6"/>
      <c r="AG1576" s="6"/>
      <c r="AH1576" s="6"/>
      <c r="AI1576" s="6"/>
      <c r="AJ1576" s="6"/>
      <c r="AK1576" s="6"/>
      <c r="AL1576" s="6"/>
      <c r="AM1576" s="6"/>
      <c r="AN1576" s="6"/>
      <c r="AO1576" s="6"/>
      <c r="AP1576" s="6"/>
      <c r="AQ1576" s="6"/>
      <c r="AR1576" s="6"/>
      <c r="AS1576" s="6"/>
      <c r="AT1576" s="6"/>
      <c r="AU1576" s="6"/>
      <c r="AV1576" s="6"/>
      <c r="AW1576" s="6"/>
      <c r="AX1576" s="6"/>
    </row>
    <row r="1577" spans="1:50" ht="12" customHeight="1">
      <c r="A1577" s="6"/>
      <c r="B1577" s="6"/>
      <c r="C1577" s="6"/>
      <c r="D1577" s="6"/>
      <c r="E1577" s="6"/>
      <c r="F1577" s="6"/>
      <c r="G1577" s="6"/>
      <c r="H1577" s="6"/>
      <c r="I1577" s="6"/>
      <c r="J1577" s="6"/>
      <c r="K1577" s="6"/>
      <c r="L1577" s="6"/>
      <c r="M1577" s="61"/>
      <c r="N1577" s="6" t="str">
        <v/>
      </c>
      <c r="O1577" s="6"/>
      <c r="P1577" s="6"/>
      <c r="Q1577" s="6"/>
      <c r="R1577" s="6"/>
      <c r="S1577" s="6"/>
      <c r="T1577" s="6"/>
      <c r="U1577" s="6"/>
      <c r="V1577" s="6"/>
      <c r="W1577" s="6"/>
      <c r="X1577" s="6"/>
      <c r="Y1577" s="6"/>
      <c r="Z1577" s="6"/>
      <c r="AA1577" s="6"/>
      <c r="AB1577" s="6"/>
      <c r="AC1577" s="6"/>
      <c r="AD1577" s="6"/>
      <c r="AE1577" s="6"/>
      <c r="AF1577" s="6"/>
      <c r="AG1577" s="6"/>
      <c r="AH1577" s="6"/>
      <c r="AI1577" s="6"/>
      <c r="AJ1577" s="6"/>
      <c r="AK1577" s="6"/>
      <c r="AL1577" s="6"/>
      <c r="AM1577" s="6"/>
      <c r="AN1577" s="6"/>
      <c r="AO1577" s="6"/>
      <c r="AP1577" s="6"/>
      <c r="AQ1577" s="6"/>
      <c r="AR1577" s="6"/>
      <c r="AS1577" s="6"/>
      <c r="AT1577" s="6"/>
      <c r="AU1577" s="6"/>
      <c r="AV1577" s="6"/>
      <c r="AW1577" s="6"/>
      <c r="AX1577" s="6"/>
    </row>
    <row r="1578" spans="1:50" ht="12" customHeight="1">
      <c r="A1578" s="6"/>
      <c r="B1578" s="6"/>
      <c r="C1578" s="6"/>
      <c r="D1578" s="6"/>
      <c r="E1578" s="6"/>
      <c r="F1578" s="6"/>
      <c r="G1578" s="6"/>
      <c r="H1578" s="6"/>
      <c r="I1578" s="6"/>
      <c r="J1578" s="6"/>
      <c r="K1578" s="6"/>
      <c r="L1578" s="6"/>
      <c r="M1578" s="61"/>
      <c r="N1578" s="6" t="str">
        <v/>
      </c>
      <c r="O1578" s="6"/>
      <c r="P1578" s="6"/>
      <c r="Q1578" s="6"/>
      <c r="R1578" s="6"/>
      <c r="S1578" s="6"/>
      <c r="T1578" s="6"/>
      <c r="U1578" s="6"/>
      <c r="V1578" s="6"/>
      <c r="W1578" s="6"/>
      <c r="X1578" s="6"/>
      <c r="Y1578" s="6"/>
      <c r="Z1578" s="6"/>
      <c r="AA1578" s="6"/>
      <c r="AB1578" s="6"/>
      <c r="AC1578" s="6"/>
      <c r="AD1578" s="6"/>
      <c r="AE1578" s="6"/>
      <c r="AF1578" s="6"/>
      <c r="AG1578" s="6"/>
      <c r="AH1578" s="6"/>
      <c r="AI1578" s="6"/>
      <c r="AJ1578" s="6"/>
      <c r="AK1578" s="6"/>
      <c r="AL1578" s="6"/>
      <c r="AM1578" s="6"/>
      <c r="AN1578" s="6"/>
      <c r="AO1578" s="6"/>
      <c r="AP1578" s="6"/>
      <c r="AQ1578" s="6"/>
      <c r="AR1578" s="6"/>
      <c r="AS1578" s="6"/>
      <c r="AT1578" s="6"/>
      <c r="AU1578" s="6"/>
      <c r="AV1578" s="6"/>
      <c r="AW1578" s="6"/>
      <c r="AX1578" s="6"/>
    </row>
    <row r="1579" spans="1:50" ht="12" customHeight="1">
      <c r="A1579" s="6"/>
      <c r="B1579" s="6"/>
      <c r="C1579" s="6"/>
      <c r="D1579" s="6"/>
      <c r="E1579" s="6"/>
      <c r="F1579" s="6"/>
      <c r="G1579" s="6"/>
      <c r="H1579" s="6"/>
      <c r="I1579" s="6"/>
      <c r="J1579" s="6"/>
      <c r="K1579" s="6"/>
      <c r="L1579" s="6"/>
      <c r="M1579" s="61"/>
      <c r="N1579" s="6" t="str">
        <v/>
      </c>
      <c r="O1579" s="6"/>
      <c r="P1579" s="6"/>
      <c r="Q1579" s="6"/>
      <c r="R1579" s="6"/>
      <c r="S1579" s="6"/>
      <c r="T1579" s="6"/>
      <c r="U1579" s="6"/>
      <c r="V1579" s="6"/>
      <c r="W1579" s="6"/>
      <c r="X1579" s="6"/>
      <c r="Y1579" s="6"/>
      <c r="Z1579" s="6"/>
      <c r="AA1579" s="6"/>
      <c r="AB1579" s="6"/>
      <c r="AC1579" s="6"/>
      <c r="AD1579" s="6"/>
      <c r="AE1579" s="6"/>
      <c r="AF1579" s="6"/>
      <c r="AG1579" s="6"/>
      <c r="AH1579" s="6"/>
      <c r="AI1579" s="6"/>
      <c r="AJ1579" s="6"/>
      <c r="AK1579" s="6"/>
      <c r="AL1579" s="6"/>
      <c r="AM1579" s="6"/>
      <c r="AN1579" s="6"/>
      <c r="AO1579" s="6"/>
      <c r="AP1579" s="6"/>
      <c r="AQ1579" s="6"/>
      <c r="AR1579" s="6"/>
      <c r="AS1579" s="6"/>
      <c r="AT1579" s="6"/>
      <c r="AU1579" s="6"/>
      <c r="AV1579" s="6"/>
      <c r="AW1579" s="6"/>
      <c r="AX1579" s="6"/>
    </row>
    <row r="1580" spans="1:50" ht="12" customHeight="1">
      <c r="A1580" s="6"/>
      <c r="B1580" s="6"/>
      <c r="C1580" s="6"/>
      <c r="D1580" s="6"/>
      <c r="E1580" s="6"/>
      <c r="F1580" s="6"/>
      <c r="G1580" s="6"/>
      <c r="H1580" s="6"/>
      <c r="I1580" s="6"/>
      <c r="J1580" s="6"/>
      <c r="K1580" s="6"/>
      <c r="L1580" s="6"/>
      <c r="M1580" s="61"/>
      <c r="N1580" s="6" t="str">
        <v/>
      </c>
      <c r="O1580" s="6"/>
      <c r="P1580" s="6"/>
      <c r="Q1580" s="6"/>
      <c r="R1580" s="6"/>
      <c r="S1580" s="6"/>
      <c r="T1580" s="6"/>
      <c r="U1580" s="6"/>
      <c r="V1580" s="6"/>
      <c r="W1580" s="6"/>
      <c r="X1580" s="6"/>
      <c r="Y1580" s="6"/>
      <c r="Z1580" s="6"/>
      <c r="AA1580" s="6"/>
      <c r="AB1580" s="6"/>
      <c r="AC1580" s="6"/>
      <c r="AD1580" s="6"/>
      <c r="AE1580" s="6"/>
      <c r="AF1580" s="6"/>
      <c r="AG1580" s="6"/>
      <c r="AH1580" s="6"/>
      <c r="AI1580" s="6"/>
      <c r="AJ1580" s="6"/>
      <c r="AK1580" s="6"/>
      <c r="AL1580" s="6"/>
      <c r="AM1580" s="6"/>
      <c r="AN1580" s="6"/>
      <c r="AO1580" s="6"/>
      <c r="AP1580" s="6"/>
      <c r="AQ1580" s="6"/>
      <c r="AR1580" s="6"/>
      <c r="AS1580" s="6"/>
      <c r="AT1580" s="6"/>
      <c r="AU1580" s="6"/>
      <c r="AV1580" s="6"/>
      <c r="AW1580" s="6"/>
      <c r="AX1580" s="6"/>
    </row>
    <row r="1581" spans="1:50" ht="12" customHeight="1">
      <c r="A1581" s="6"/>
      <c r="B1581" s="6"/>
      <c r="C1581" s="6"/>
      <c r="D1581" s="6"/>
      <c r="E1581" s="6"/>
      <c r="F1581" s="6"/>
      <c r="G1581" s="6"/>
      <c r="H1581" s="6"/>
      <c r="I1581" s="6"/>
      <c r="J1581" s="6"/>
      <c r="K1581" s="6"/>
      <c r="L1581" s="6"/>
      <c r="M1581" s="61"/>
      <c r="N1581" s="6" t="str">
        <v/>
      </c>
      <c r="O1581" s="6"/>
      <c r="P1581" s="6"/>
      <c r="Q1581" s="6"/>
      <c r="R1581" s="6"/>
      <c r="S1581" s="6"/>
      <c r="T1581" s="6"/>
      <c r="U1581" s="6"/>
      <c r="V1581" s="6"/>
      <c r="W1581" s="6"/>
      <c r="X1581" s="6"/>
      <c r="Y1581" s="6"/>
      <c r="Z1581" s="6"/>
      <c r="AA1581" s="6"/>
      <c r="AB1581" s="6"/>
      <c r="AC1581" s="6"/>
      <c r="AD1581" s="6"/>
      <c r="AE1581" s="6"/>
      <c r="AF1581" s="6"/>
      <c r="AG1581" s="6"/>
      <c r="AH1581" s="6"/>
      <c r="AI1581" s="6"/>
      <c r="AJ1581" s="6"/>
      <c r="AK1581" s="6"/>
      <c r="AL1581" s="6"/>
      <c r="AM1581" s="6"/>
      <c r="AN1581" s="6"/>
      <c r="AO1581" s="6"/>
      <c r="AP1581" s="6"/>
      <c r="AQ1581" s="6"/>
      <c r="AR1581" s="6"/>
      <c r="AS1581" s="6"/>
      <c r="AT1581" s="6"/>
      <c r="AU1581" s="6"/>
      <c r="AV1581" s="6"/>
      <c r="AW1581" s="6"/>
      <c r="AX1581" s="6"/>
    </row>
    <row r="1582" spans="1:50" ht="12" customHeight="1">
      <c r="A1582" s="6"/>
      <c r="B1582" s="6"/>
      <c r="C1582" s="6"/>
      <c r="D1582" s="6"/>
      <c r="E1582" s="6"/>
      <c r="F1582" s="6"/>
      <c r="G1582" s="6"/>
      <c r="H1582" s="6"/>
      <c r="I1582" s="6"/>
      <c r="J1582" s="6"/>
      <c r="K1582" s="6"/>
      <c r="L1582" s="6"/>
      <c r="M1582" s="61"/>
      <c r="N1582" s="6" t="str">
        <v/>
      </c>
      <c r="O1582" s="6"/>
      <c r="P1582" s="6"/>
      <c r="Q1582" s="6"/>
      <c r="R1582" s="6"/>
      <c r="S1582" s="6"/>
      <c r="T1582" s="6"/>
      <c r="U1582" s="6"/>
      <c r="V1582" s="6"/>
      <c r="W1582" s="6"/>
      <c r="X1582" s="6"/>
      <c r="Y1582" s="6"/>
      <c r="Z1582" s="6"/>
      <c r="AA1582" s="6"/>
      <c r="AB1582" s="6"/>
      <c r="AC1582" s="6"/>
      <c r="AD1582" s="6"/>
      <c r="AE1582" s="6"/>
      <c r="AF1582" s="6"/>
      <c r="AG1582" s="6"/>
      <c r="AH1582" s="6"/>
      <c r="AI1582" s="6"/>
      <c r="AJ1582" s="6"/>
      <c r="AK1582" s="6"/>
      <c r="AL1582" s="6"/>
      <c r="AM1582" s="6"/>
      <c r="AN1582" s="6"/>
      <c r="AO1582" s="6"/>
      <c r="AP1582" s="6"/>
      <c r="AQ1582" s="6"/>
      <c r="AR1582" s="6"/>
      <c r="AS1582" s="6"/>
      <c r="AT1582" s="6"/>
      <c r="AU1582" s="6"/>
      <c r="AV1582" s="6"/>
      <c r="AW1582" s="6"/>
      <c r="AX1582" s="6"/>
    </row>
    <row r="1583" spans="1:50" ht="12" customHeight="1">
      <c r="A1583" s="6"/>
      <c r="B1583" s="6"/>
      <c r="C1583" s="6"/>
      <c r="D1583" s="6"/>
      <c r="E1583" s="6"/>
      <c r="F1583" s="6"/>
      <c r="G1583" s="6"/>
      <c r="H1583" s="6"/>
      <c r="I1583" s="6"/>
      <c r="J1583" s="6"/>
      <c r="K1583" s="6"/>
      <c r="L1583" s="6"/>
      <c r="M1583" s="61"/>
      <c r="N1583" s="6" t="str">
        <v/>
      </c>
      <c r="O1583" s="6"/>
      <c r="P1583" s="6"/>
      <c r="Q1583" s="6"/>
      <c r="R1583" s="6"/>
      <c r="S1583" s="6"/>
      <c r="T1583" s="6"/>
      <c r="U1583" s="6"/>
      <c r="V1583" s="6"/>
      <c r="W1583" s="6"/>
      <c r="X1583" s="6"/>
      <c r="Y1583" s="6"/>
      <c r="Z1583" s="6"/>
      <c r="AA1583" s="6"/>
      <c r="AB1583" s="6"/>
      <c r="AC1583" s="6"/>
      <c r="AD1583" s="6"/>
      <c r="AE1583" s="6"/>
      <c r="AF1583" s="6"/>
      <c r="AG1583" s="6"/>
      <c r="AH1583" s="6"/>
      <c r="AI1583" s="6"/>
      <c r="AJ1583" s="6"/>
      <c r="AK1583" s="6"/>
      <c r="AL1583" s="6"/>
      <c r="AM1583" s="6"/>
      <c r="AN1583" s="6"/>
      <c r="AO1583" s="6"/>
      <c r="AP1583" s="6"/>
      <c r="AQ1583" s="6"/>
      <c r="AR1583" s="6"/>
      <c r="AS1583" s="6"/>
      <c r="AT1583" s="6"/>
      <c r="AU1583" s="6"/>
      <c r="AV1583" s="6"/>
      <c r="AW1583" s="6"/>
      <c r="AX1583" s="6"/>
    </row>
    <row r="1584" spans="1:50" ht="12" customHeight="1">
      <c r="A1584" s="6"/>
      <c r="B1584" s="6"/>
      <c r="C1584" s="6"/>
      <c r="D1584" s="6"/>
      <c r="E1584" s="6"/>
      <c r="F1584" s="6"/>
      <c r="G1584" s="6"/>
      <c r="H1584" s="6"/>
      <c r="I1584" s="6"/>
      <c r="J1584" s="6"/>
      <c r="K1584" s="6"/>
      <c r="L1584" s="6"/>
      <c r="M1584" s="61"/>
      <c r="N1584" s="6" t="str">
        <v/>
      </c>
      <c r="O1584" s="6"/>
      <c r="P1584" s="6"/>
      <c r="Q1584" s="6"/>
      <c r="R1584" s="6"/>
      <c r="S1584" s="6"/>
      <c r="T1584" s="6"/>
      <c r="U1584" s="6"/>
      <c r="V1584" s="6"/>
      <c r="W1584" s="6"/>
      <c r="X1584" s="6"/>
      <c r="Y1584" s="6"/>
      <c r="Z1584" s="6"/>
      <c r="AA1584" s="6"/>
      <c r="AB1584" s="6"/>
      <c r="AC1584" s="6"/>
      <c r="AD1584" s="6"/>
      <c r="AE1584" s="6"/>
      <c r="AF1584" s="6"/>
      <c r="AG1584" s="6"/>
      <c r="AH1584" s="6"/>
      <c r="AI1584" s="6"/>
      <c r="AJ1584" s="6"/>
      <c r="AK1584" s="6"/>
      <c r="AL1584" s="6"/>
      <c r="AM1584" s="6"/>
      <c r="AN1584" s="6"/>
      <c r="AO1584" s="6"/>
      <c r="AP1584" s="6"/>
      <c r="AQ1584" s="6"/>
      <c r="AR1584" s="6"/>
      <c r="AS1584" s="6"/>
      <c r="AT1584" s="6"/>
      <c r="AU1584" s="6"/>
      <c r="AV1584" s="6"/>
      <c r="AW1584" s="6"/>
      <c r="AX1584" s="6"/>
    </row>
    <row r="1585" spans="1:50" ht="12" customHeight="1">
      <c r="A1585" s="6"/>
      <c r="B1585" s="6"/>
      <c r="C1585" s="6"/>
      <c r="D1585" s="6"/>
      <c r="E1585" s="6"/>
      <c r="F1585" s="6"/>
      <c r="G1585" s="6"/>
      <c r="H1585" s="6"/>
      <c r="I1585" s="6"/>
      <c r="J1585" s="6"/>
      <c r="K1585" s="6"/>
      <c r="L1585" s="6"/>
      <c r="M1585" s="61"/>
      <c r="N1585" s="6" t="str">
        <v/>
      </c>
      <c r="O1585" s="6"/>
      <c r="P1585" s="6"/>
      <c r="Q1585" s="6"/>
      <c r="R1585" s="6"/>
      <c r="S1585" s="6"/>
      <c r="T1585" s="6"/>
      <c r="U1585" s="6"/>
      <c r="V1585" s="6"/>
      <c r="W1585" s="6"/>
      <c r="X1585" s="6"/>
      <c r="Y1585" s="6"/>
      <c r="Z1585" s="6"/>
      <c r="AA1585" s="6"/>
      <c r="AB1585" s="6"/>
      <c r="AC1585" s="6"/>
      <c r="AD1585" s="6"/>
      <c r="AE1585" s="6"/>
      <c r="AF1585" s="6"/>
      <c r="AG1585" s="6"/>
      <c r="AH1585" s="6"/>
      <c r="AI1585" s="6"/>
      <c r="AJ1585" s="6"/>
      <c r="AK1585" s="6"/>
      <c r="AL1585" s="6"/>
      <c r="AM1585" s="6"/>
      <c r="AN1585" s="6"/>
      <c r="AO1585" s="6"/>
      <c r="AP1585" s="6"/>
      <c r="AQ1585" s="6"/>
      <c r="AR1585" s="6"/>
      <c r="AS1585" s="6"/>
      <c r="AT1585" s="6"/>
      <c r="AU1585" s="6"/>
      <c r="AV1585" s="6"/>
      <c r="AW1585" s="6"/>
      <c r="AX1585" s="6"/>
    </row>
    <row r="1586" spans="1:50" ht="12" customHeight="1">
      <c r="A1586" s="6"/>
      <c r="B1586" s="6"/>
      <c r="C1586" s="6"/>
      <c r="D1586" s="6"/>
      <c r="E1586" s="6"/>
      <c r="F1586" s="6"/>
      <c r="G1586" s="6"/>
      <c r="H1586" s="6"/>
      <c r="I1586" s="6"/>
      <c r="J1586" s="6"/>
      <c r="K1586" s="6"/>
      <c r="L1586" s="6"/>
      <c r="M1586" s="61"/>
      <c r="N1586" s="6" t="str">
        <v/>
      </c>
      <c r="O1586" s="6"/>
      <c r="P1586" s="6"/>
      <c r="Q1586" s="6"/>
      <c r="R1586" s="6"/>
      <c r="S1586" s="6"/>
      <c r="T1586" s="6"/>
      <c r="U1586" s="6"/>
      <c r="V1586" s="6"/>
      <c r="W1586" s="6"/>
      <c r="X1586" s="6"/>
      <c r="Y1586" s="6"/>
      <c r="Z1586" s="6"/>
      <c r="AA1586" s="6"/>
      <c r="AB1586" s="6"/>
      <c r="AC1586" s="6"/>
      <c r="AD1586" s="6"/>
      <c r="AE1586" s="6"/>
      <c r="AF1586" s="6"/>
      <c r="AG1586" s="6"/>
      <c r="AH1586" s="6"/>
      <c r="AI1586" s="6"/>
      <c r="AJ1586" s="6"/>
      <c r="AK1586" s="6"/>
      <c r="AL1586" s="6"/>
      <c r="AM1586" s="6"/>
      <c r="AN1586" s="6"/>
      <c r="AO1586" s="6"/>
      <c r="AP1586" s="6"/>
      <c r="AQ1586" s="6"/>
      <c r="AR1586" s="6"/>
      <c r="AS1586" s="6"/>
      <c r="AT1586" s="6"/>
      <c r="AU1586" s="6"/>
      <c r="AV1586" s="6"/>
      <c r="AW1586" s="6"/>
      <c r="AX1586" s="6"/>
    </row>
    <row r="1587" spans="1:50" ht="12" customHeight="1">
      <c r="A1587" s="6"/>
      <c r="B1587" s="6"/>
      <c r="C1587" s="6"/>
      <c r="D1587" s="6"/>
      <c r="E1587" s="6"/>
      <c r="F1587" s="6"/>
      <c r="G1587" s="6"/>
      <c r="H1587" s="6"/>
      <c r="I1587" s="6"/>
      <c r="J1587" s="6"/>
      <c r="K1587" s="6"/>
      <c r="L1587" s="6"/>
      <c r="M1587" s="61"/>
      <c r="N1587" s="6" t="str">
        <v/>
      </c>
      <c r="O1587" s="6"/>
      <c r="P1587" s="6"/>
      <c r="Q1587" s="6"/>
      <c r="R1587" s="6"/>
      <c r="S1587" s="6"/>
      <c r="T1587" s="6"/>
      <c r="U1587" s="6"/>
      <c r="V1587" s="6"/>
      <c r="W1587" s="6"/>
      <c r="X1587" s="6"/>
      <c r="Y1587" s="6"/>
      <c r="Z1587" s="6"/>
      <c r="AA1587" s="6"/>
      <c r="AB1587" s="6"/>
      <c r="AC1587" s="6"/>
      <c r="AD1587" s="6"/>
      <c r="AE1587" s="6"/>
      <c r="AF1587" s="6"/>
      <c r="AG1587" s="6"/>
      <c r="AH1587" s="6"/>
      <c r="AI1587" s="6"/>
      <c r="AJ1587" s="6"/>
      <c r="AK1587" s="6"/>
      <c r="AL1587" s="6"/>
      <c r="AM1587" s="6"/>
      <c r="AN1587" s="6"/>
      <c r="AO1587" s="6"/>
      <c r="AP1587" s="6"/>
      <c r="AQ1587" s="6"/>
      <c r="AR1587" s="6"/>
      <c r="AS1587" s="6"/>
      <c r="AT1587" s="6"/>
      <c r="AU1587" s="6"/>
      <c r="AV1587" s="6"/>
      <c r="AW1587" s="6"/>
      <c r="AX1587" s="6"/>
    </row>
    <row r="1588" spans="1:50" ht="12" customHeight="1">
      <c r="A1588" s="6"/>
      <c r="B1588" s="6"/>
      <c r="C1588" s="6"/>
      <c r="D1588" s="6"/>
      <c r="E1588" s="6"/>
      <c r="F1588" s="6"/>
      <c r="G1588" s="6"/>
      <c r="H1588" s="6"/>
      <c r="I1588" s="6"/>
      <c r="J1588" s="6"/>
      <c r="K1588" s="6"/>
      <c r="L1588" s="6"/>
      <c r="M1588" s="61"/>
      <c r="N1588" s="6" t="str">
        <v/>
      </c>
      <c r="O1588" s="6"/>
      <c r="P1588" s="6"/>
      <c r="Q1588" s="6"/>
      <c r="R1588" s="6"/>
      <c r="S1588" s="6"/>
      <c r="T1588" s="6"/>
      <c r="U1588" s="6"/>
      <c r="V1588" s="6"/>
      <c r="W1588" s="6"/>
      <c r="X1588" s="6"/>
      <c r="Y1588" s="6"/>
      <c r="Z1588" s="6"/>
      <c r="AA1588" s="6"/>
      <c r="AB1588" s="6"/>
      <c r="AC1588" s="6"/>
      <c r="AD1588" s="6"/>
      <c r="AE1588" s="6"/>
      <c r="AF1588" s="6"/>
      <c r="AG1588" s="6"/>
      <c r="AH1588" s="6"/>
      <c r="AI1588" s="6"/>
      <c r="AJ1588" s="6"/>
      <c r="AK1588" s="6"/>
      <c r="AL1588" s="6"/>
      <c r="AM1588" s="6"/>
      <c r="AN1588" s="6"/>
      <c r="AO1588" s="6"/>
      <c r="AP1588" s="6"/>
      <c r="AQ1588" s="6"/>
      <c r="AR1588" s="6"/>
      <c r="AS1588" s="6"/>
      <c r="AT1588" s="6"/>
      <c r="AU1588" s="6"/>
      <c r="AV1588" s="6"/>
      <c r="AW1588" s="6"/>
      <c r="AX1588" s="6"/>
    </row>
    <row r="1589" spans="1:50" ht="12" customHeight="1">
      <c r="A1589" s="6"/>
      <c r="B1589" s="6"/>
      <c r="C1589" s="6"/>
      <c r="D1589" s="6"/>
      <c r="E1589" s="6"/>
      <c r="F1589" s="6"/>
      <c r="G1589" s="6"/>
      <c r="H1589" s="6"/>
      <c r="I1589" s="6"/>
      <c r="J1589" s="6"/>
      <c r="K1589" s="6"/>
      <c r="L1589" s="6"/>
      <c r="M1589" s="61"/>
      <c r="N1589" s="6" t="str">
        <v/>
      </c>
      <c r="O1589" s="6"/>
      <c r="P1589" s="6"/>
      <c r="Q1589" s="6"/>
      <c r="R1589" s="6"/>
      <c r="S1589" s="6"/>
      <c r="T1589" s="6"/>
      <c r="U1589" s="6"/>
      <c r="V1589" s="6"/>
      <c r="W1589" s="6"/>
      <c r="X1589" s="6"/>
      <c r="Y1589" s="6"/>
      <c r="Z1589" s="6"/>
      <c r="AA1589" s="6"/>
      <c r="AB1589" s="6"/>
      <c r="AC1589" s="6"/>
      <c r="AD1589" s="6"/>
      <c r="AE1589" s="6"/>
      <c r="AF1589" s="6"/>
      <c r="AG1589" s="6"/>
      <c r="AH1589" s="6"/>
      <c r="AI1589" s="6"/>
      <c r="AJ1589" s="6"/>
      <c r="AK1589" s="6"/>
      <c r="AL1589" s="6"/>
      <c r="AM1589" s="6"/>
      <c r="AN1589" s="6"/>
      <c r="AO1589" s="6"/>
      <c r="AP1589" s="6"/>
      <c r="AQ1589" s="6"/>
      <c r="AR1589" s="6"/>
      <c r="AS1589" s="6"/>
      <c r="AT1589" s="6"/>
      <c r="AU1589" s="6"/>
      <c r="AV1589" s="6"/>
      <c r="AW1589" s="6"/>
      <c r="AX1589" s="6"/>
    </row>
    <row r="1590" spans="1:50" ht="12" customHeight="1">
      <c r="A1590" s="6"/>
      <c r="B1590" s="6"/>
      <c r="C1590" s="6"/>
      <c r="D1590" s="6"/>
      <c r="E1590" s="6"/>
      <c r="F1590" s="6"/>
      <c r="G1590" s="6"/>
      <c r="H1590" s="6"/>
      <c r="I1590" s="6"/>
      <c r="J1590" s="6"/>
      <c r="K1590" s="6"/>
      <c r="L1590" s="6"/>
      <c r="M1590" s="61"/>
      <c r="N1590" s="6" t="str">
        <v/>
      </c>
      <c r="O1590" s="6"/>
      <c r="P1590" s="6"/>
      <c r="Q1590" s="6"/>
      <c r="R1590" s="6"/>
      <c r="S1590" s="6"/>
      <c r="T1590" s="6"/>
      <c r="U1590" s="6"/>
      <c r="V1590" s="6"/>
      <c r="W1590" s="6"/>
      <c r="X1590" s="6"/>
      <c r="Y1590" s="6"/>
      <c r="Z1590" s="6"/>
      <c r="AA1590" s="6"/>
      <c r="AB1590" s="6"/>
      <c r="AC1590" s="6"/>
      <c r="AD1590" s="6"/>
      <c r="AE1590" s="6"/>
      <c r="AF1590" s="6"/>
      <c r="AG1590" s="6"/>
      <c r="AH1590" s="6"/>
      <c r="AI1590" s="6"/>
      <c r="AJ1590" s="6"/>
      <c r="AK1590" s="6"/>
      <c r="AL1590" s="6"/>
      <c r="AM1590" s="6"/>
      <c r="AN1590" s="6"/>
      <c r="AO1590" s="6"/>
      <c r="AP1590" s="6"/>
      <c r="AQ1590" s="6"/>
      <c r="AR1590" s="6"/>
      <c r="AS1590" s="6"/>
      <c r="AT1590" s="6"/>
      <c r="AU1590" s="6"/>
      <c r="AV1590" s="6"/>
      <c r="AW1590" s="6"/>
      <c r="AX1590" s="6"/>
    </row>
    <row r="1591" spans="1:50" ht="12" customHeight="1">
      <c r="A1591" s="6"/>
      <c r="B1591" s="6"/>
      <c r="C1591" s="6"/>
      <c r="D1591" s="6"/>
      <c r="E1591" s="6"/>
      <c r="F1591" s="6"/>
      <c r="G1591" s="6"/>
      <c r="H1591" s="6"/>
      <c r="I1591" s="6"/>
      <c r="J1591" s="6"/>
      <c r="K1591" s="6"/>
      <c r="L1591" s="6"/>
      <c r="M1591" s="61"/>
      <c r="N1591" s="6" t="str">
        <v/>
      </c>
      <c r="O1591" s="6"/>
      <c r="P1591" s="6"/>
      <c r="Q1591" s="6"/>
      <c r="R1591" s="6"/>
      <c r="S1591" s="6"/>
      <c r="T1591" s="6"/>
      <c r="U1591" s="6"/>
      <c r="V1591" s="6"/>
      <c r="W1591" s="6"/>
      <c r="X1591" s="6"/>
      <c r="Y1591" s="6"/>
      <c r="Z1591" s="6"/>
      <c r="AA1591" s="6"/>
      <c r="AB1591" s="6"/>
      <c r="AC1591" s="6"/>
      <c r="AD1591" s="6"/>
      <c r="AE1591" s="6"/>
      <c r="AF1591" s="6"/>
      <c r="AG1591" s="6"/>
      <c r="AH1591" s="6"/>
      <c r="AI1591" s="6"/>
      <c r="AJ1591" s="6"/>
      <c r="AK1591" s="6"/>
      <c r="AL1591" s="6"/>
      <c r="AM1591" s="6"/>
      <c r="AN1591" s="6"/>
      <c r="AO1591" s="6"/>
      <c r="AP1591" s="6"/>
      <c r="AQ1591" s="6"/>
      <c r="AR1591" s="6"/>
      <c r="AS1591" s="6"/>
      <c r="AT1591" s="6"/>
      <c r="AU1591" s="6"/>
      <c r="AV1591" s="6"/>
      <c r="AW1591" s="6"/>
      <c r="AX1591" s="6"/>
    </row>
    <row r="1592" spans="1:50" ht="12" customHeight="1">
      <c r="A1592" s="6"/>
      <c r="B1592" s="6"/>
      <c r="C1592" s="6"/>
      <c r="D1592" s="6"/>
      <c r="E1592" s="6"/>
      <c r="F1592" s="6"/>
      <c r="G1592" s="6"/>
      <c r="H1592" s="6"/>
      <c r="I1592" s="6"/>
      <c r="J1592" s="6"/>
      <c r="K1592" s="6"/>
      <c r="L1592" s="6"/>
      <c r="M1592" s="61"/>
      <c r="N1592" s="6" t="str">
        <v/>
      </c>
      <c r="O1592" s="6"/>
      <c r="P1592" s="6"/>
      <c r="Q1592" s="6"/>
      <c r="R1592" s="6"/>
      <c r="S1592" s="6"/>
      <c r="T1592" s="6"/>
      <c r="U1592" s="6"/>
      <c r="V1592" s="6"/>
      <c r="W1592" s="6"/>
      <c r="X1592" s="6"/>
      <c r="Y1592" s="6"/>
      <c r="Z1592" s="6"/>
      <c r="AA1592" s="6"/>
      <c r="AB1592" s="6"/>
      <c r="AC1592" s="6"/>
      <c r="AD1592" s="6"/>
      <c r="AE1592" s="6"/>
      <c r="AF1592" s="6"/>
      <c r="AG1592" s="6"/>
      <c r="AH1592" s="6"/>
      <c r="AI1592" s="6"/>
      <c r="AJ1592" s="6"/>
      <c r="AK1592" s="6"/>
      <c r="AL1592" s="6"/>
      <c r="AM1592" s="6"/>
      <c r="AN1592" s="6"/>
      <c r="AO1592" s="6"/>
      <c r="AP1592" s="6"/>
      <c r="AQ1592" s="6"/>
      <c r="AR1592" s="6"/>
      <c r="AS1592" s="6"/>
      <c r="AT1592" s="6"/>
      <c r="AU1592" s="6"/>
      <c r="AV1592" s="6"/>
      <c r="AW1592" s="6"/>
      <c r="AX1592" s="6"/>
    </row>
    <row r="1593" spans="1:50" ht="12" customHeight="1">
      <c r="A1593" s="6"/>
      <c r="B1593" s="6"/>
      <c r="C1593" s="6"/>
      <c r="D1593" s="6"/>
      <c r="E1593" s="6"/>
      <c r="F1593" s="6"/>
      <c r="G1593" s="6"/>
      <c r="H1593" s="6"/>
      <c r="I1593" s="6"/>
      <c r="J1593" s="6"/>
      <c r="K1593" s="6"/>
      <c r="L1593" s="6"/>
      <c r="M1593" s="61"/>
      <c r="N1593" s="6" t="str">
        <v/>
      </c>
      <c r="O1593" s="6"/>
      <c r="P1593" s="6"/>
      <c r="Q1593" s="6"/>
      <c r="R1593" s="6"/>
      <c r="S1593" s="6"/>
      <c r="T1593" s="6"/>
      <c r="U1593" s="6"/>
      <c r="V1593" s="6"/>
      <c r="W1593" s="6"/>
      <c r="X1593" s="6"/>
      <c r="Y1593" s="6"/>
      <c r="Z1593" s="6"/>
      <c r="AA1593" s="6"/>
      <c r="AB1593" s="6"/>
      <c r="AC1593" s="6"/>
      <c r="AD1593" s="6"/>
      <c r="AE1593" s="6"/>
      <c r="AF1593" s="6"/>
      <c r="AG1593" s="6"/>
      <c r="AH1593" s="6"/>
      <c r="AI1593" s="6"/>
      <c r="AJ1593" s="6"/>
      <c r="AK1593" s="6"/>
      <c r="AL1593" s="6"/>
      <c r="AM1593" s="6"/>
      <c r="AN1593" s="6"/>
      <c r="AO1593" s="6"/>
      <c r="AP1593" s="6"/>
      <c r="AQ1593" s="6"/>
      <c r="AR1593" s="6"/>
      <c r="AS1593" s="6"/>
      <c r="AT1593" s="6"/>
      <c r="AU1593" s="6"/>
      <c r="AV1593" s="6"/>
      <c r="AW1593" s="6"/>
      <c r="AX1593" s="6"/>
    </row>
    <row r="1594" spans="1:50" ht="12" customHeight="1">
      <c r="A1594" s="6"/>
      <c r="B1594" s="6"/>
      <c r="C1594" s="6"/>
      <c r="D1594" s="6"/>
      <c r="E1594" s="6"/>
      <c r="F1594" s="6"/>
      <c r="G1594" s="6"/>
      <c r="H1594" s="6"/>
      <c r="I1594" s="6"/>
      <c r="J1594" s="6"/>
      <c r="K1594" s="6"/>
      <c r="L1594" s="6"/>
      <c r="M1594" s="61"/>
      <c r="N1594" s="6" t="str">
        <v/>
      </c>
      <c r="O1594" s="6"/>
      <c r="P1594" s="6"/>
      <c r="Q1594" s="6"/>
      <c r="R1594" s="6"/>
      <c r="S1594" s="6"/>
      <c r="T1594" s="6"/>
      <c r="U1594" s="6"/>
      <c r="V1594" s="6"/>
      <c r="W1594" s="6"/>
      <c r="X1594" s="6"/>
      <c r="Y1594" s="6"/>
      <c r="Z1594" s="6"/>
      <c r="AA1594" s="6"/>
      <c r="AB1594" s="6"/>
      <c r="AC1594" s="6"/>
      <c r="AD1594" s="6"/>
      <c r="AE1594" s="6"/>
      <c r="AF1594" s="6"/>
      <c r="AG1594" s="6"/>
      <c r="AH1594" s="6"/>
      <c r="AI1594" s="6"/>
      <c r="AJ1594" s="6"/>
      <c r="AK1594" s="6"/>
      <c r="AL1594" s="6"/>
      <c r="AM1594" s="6"/>
      <c r="AN1594" s="6"/>
      <c r="AO1594" s="6"/>
      <c r="AP1594" s="6"/>
      <c r="AQ1594" s="6"/>
      <c r="AR1594" s="6"/>
      <c r="AS1594" s="6"/>
      <c r="AT1594" s="6"/>
      <c r="AU1594" s="6"/>
      <c r="AV1594" s="6"/>
      <c r="AW1594" s="6"/>
      <c r="AX1594" s="6"/>
    </row>
    <row r="1595" spans="1:50" ht="12" customHeight="1">
      <c r="A1595" s="6"/>
      <c r="B1595" s="6"/>
      <c r="C1595" s="6"/>
      <c r="D1595" s="6"/>
      <c r="E1595" s="6"/>
      <c r="F1595" s="6"/>
      <c r="G1595" s="6"/>
      <c r="H1595" s="6"/>
      <c r="I1595" s="6"/>
      <c r="J1595" s="6"/>
      <c r="K1595" s="6"/>
      <c r="L1595" s="6"/>
      <c r="M1595" s="61"/>
      <c r="N1595" s="6" t="str">
        <v/>
      </c>
      <c r="O1595" s="6"/>
      <c r="P1595" s="6"/>
      <c r="Q1595" s="6"/>
      <c r="R1595" s="6"/>
      <c r="S1595" s="6"/>
      <c r="T1595" s="6"/>
      <c r="U1595" s="6"/>
      <c r="V1595" s="6"/>
      <c r="W1595" s="6"/>
      <c r="X1595" s="6"/>
      <c r="Y1595" s="6"/>
      <c r="Z1595" s="6"/>
      <c r="AA1595" s="6"/>
      <c r="AB1595" s="6"/>
      <c r="AC1595" s="6"/>
      <c r="AD1595" s="6"/>
      <c r="AE1595" s="6"/>
      <c r="AF1595" s="6"/>
      <c r="AG1595" s="6"/>
      <c r="AH1595" s="6"/>
      <c r="AI1595" s="6"/>
      <c r="AJ1595" s="6"/>
      <c r="AK1595" s="6"/>
      <c r="AL1595" s="6"/>
      <c r="AM1595" s="6"/>
      <c r="AN1595" s="6"/>
      <c r="AO1595" s="6"/>
      <c r="AP1595" s="6"/>
      <c r="AQ1595" s="6"/>
      <c r="AR1595" s="6"/>
      <c r="AS1595" s="6"/>
      <c r="AT1595" s="6"/>
      <c r="AU1595" s="6"/>
      <c r="AV1595" s="6"/>
      <c r="AW1595" s="6"/>
      <c r="AX1595" s="6"/>
    </row>
    <row r="1596" spans="1:50" ht="12" customHeight="1">
      <c r="A1596" s="6"/>
      <c r="B1596" s="6"/>
      <c r="C1596" s="6"/>
      <c r="D1596" s="6"/>
      <c r="E1596" s="6"/>
      <c r="F1596" s="6"/>
      <c r="G1596" s="6"/>
      <c r="H1596" s="6"/>
      <c r="I1596" s="6"/>
      <c r="J1596" s="6"/>
      <c r="K1596" s="6"/>
      <c r="L1596" s="6"/>
      <c r="M1596" s="61"/>
      <c r="N1596" s="6" t="str">
        <v/>
      </c>
      <c r="O1596" s="6"/>
      <c r="P1596" s="6"/>
      <c r="Q1596" s="6"/>
      <c r="R1596" s="6"/>
      <c r="S1596" s="6"/>
      <c r="T1596" s="6"/>
      <c r="U1596" s="6"/>
      <c r="V1596" s="6"/>
      <c r="W1596" s="6"/>
      <c r="X1596" s="6"/>
      <c r="Y1596" s="6"/>
      <c r="Z1596" s="6"/>
      <c r="AA1596" s="6"/>
      <c r="AB1596" s="6"/>
      <c r="AC1596" s="6"/>
      <c r="AD1596" s="6"/>
      <c r="AE1596" s="6"/>
      <c r="AF1596" s="6"/>
      <c r="AG1596" s="6"/>
      <c r="AH1596" s="6"/>
      <c r="AI1596" s="6"/>
      <c r="AJ1596" s="6"/>
      <c r="AK1596" s="6"/>
      <c r="AL1596" s="6"/>
      <c r="AM1596" s="6"/>
      <c r="AN1596" s="6"/>
      <c r="AO1596" s="6"/>
      <c r="AP1596" s="6"/>
      <c r="AQ1596" s="6"/>
      <c r="AR1596" s="6"/>
      <c r="AS1596" s="6"/>
      <c r="AT1596" s="6"/>
      <c r="AU1596" s="6"/>
      <c r="AV1596" s="6"/>
      <c r="AW1596" s="6"/>
      <c r="AX1596" s="6"/>
    </row>
    <row r="1597" spans="1:50" ht="12" customHeight="1">
      <c r="A1597" s="6"/>
      <c r="B1597" s="6"/>
      <c r="C1597" s="6"/>
      <c r="D1597" s="6"/>
      <c r="E1597" s="6"/>
      <c r="F1597" s="6"/>
      <c r="G1597" s="6"/>
      <c r="H1597" s="6"/>
      <c r="I1597" s="6"/>
      <c r="J1597" s="6"/>
      <c r="K1597" s="6"/>
      <c r="L1597" s="6"/>
      <c r="M1597" s="61"/>
      <c r="N1597" s="6" t="str">
        <v/>
      </c>
      <c r="O1597" s="6"/>
      <c r="P1597" s="6"/>
      <c r="Q1597" s="6"/>
      <c r="R1597" s="6"/>
      <c r="S1597" s="6"/>
      <c r="T1597" s="6"/>
      <c r="U1597" s="6"/>
      <c r="V1597" s="6"/>
      <c r="W1597" s="6"/>
      <c r="X1597" s="6"/>
      <c r="Y1597" s="6"/>
      <c r="Z1597" s="6"/>
      <c r="AA1597" s="6"/>
      <c r="AB1597" s="6"/>
      <c r="AC1597" s="6"/>
      <c r="AD1597" s="6"/>
      <c r="AE1597" s="6"/>
      <c r="AF1597" s="6"/>
      <c r="AG1597" s="6"/>
      <c r="AH1597" s="6"/>
      <c r="AI1597" s="6"/>
      <c r="AJ1597" s="6"/>
      <c r="AK1597" s="6"/>
      <c r="AL1597" s="6"/>
      <c r="AM1597" s="6"/>
      <c r="AN1597" s="6"/>
      <c r="AO1597" s="6"/>
      <c r="AP1597" s="6"/>
      <c r="AQ1597" s="6"/>
      <c r="AR1597" s="6"/>
      <c r="AS1597" s="6"/>
      <c r="AT1597" s="6"/>
      <c r="AU1597" s="6"/>
      <c r="AV1597" s="6"/>
      <c r="AW1597" s="6"/>
      <c r="AX1597" s="6"/>
    </row>
    <row r="1598" spans="1:50" ht="12" customHeight="1">
      <c r="A1598" s="6"/>
      <c r="B1598" s="6"/>
      <c r="C1598" s="6"/>
      <c r="D1598" s="6"/>
      <c r="E1598" s="6"/>
      <c r="F1598" s="6"/>
      <c r="G1598" s="6"/>
      <c r="H1598" s="6"/>
      <c r="I1598" s="6"/>
      <c r="J1598" s="6"/>
      <c r="K1598" s="6"/>
      <c r="L1598" s="6"/>
      <c r="M1598" s="61"/>
      <c r="N1598" s="6" t="str">
        <v/>
      </c>
      <c r="O1598" s="6"/>
      <c r="P1598" s="6"/>
      <c r="Q1598" s="6"/>
      <c r="R1598" s="6"/>
      <c r="S1598" s="6"/>
      <c r="T1598" s="6"/>
      <c r="U1598" s="6"/>
      <c r="V1598" s="6"/>
      <c r="W1598" s="6"/>
      <c r="X1598" s="6"/>
      <c r="Y1598" s="6"/>
      <c r="Z1598" s="6"/>
      <c r="AA1598" s="6"/>
      <c r="AB1598" s="6"/>
      <c r="AC1598" s="6"/>
      <c r="AD1598" s="6"/>
      <c r="AE1598" s="6"/>
      <c r="AF1598" s="6"/>
      <c r="AG1598" s="6"/>
      <c r="AH1598" s="6"/>
      <c r="AI1598" s="6"/>
      <c r="AJ1598" s="6"/>
      <c r="AK1598" s="6"/>
      <c r="AL1598" s="6"/>
      <c r="AM1598" s="6"/>
      <c r="AN1598" s="6"/>
      <c r="AO1598" s="6"/>
      <c r="AP1598" s="6"/>
      <c r="AQ1598" s="6"/>
      <c r="AR1598" s="6"/>
      <c r="AS1598" s="6"/>
      <c r="AT1598" s="6"/>
      <c r="AU1598" s="6"/>
      <c r="AV1598" s="6"/>
      <c r="AW1598" s="6"/>
      <c r="AX1598" s="6"/>
    </row>
    <row r="1599" spans="1:50" ht="12" customHeight="1">
      <c r="A1599" s="6"/>
      <c r="B1599" s="6"/>
      <c r="C1599" s="6"/>
      <c r="D1599" s="6"/>
      <c r="E1599" s="6"/>
      <c r="F1599" s="6"/>
      <c r="G1599" s="6"/>
      <c r="H1599" s="6"/>
      <c r="I1599" s="6"/>
      <c r="J1599" s="6"/>
      <c r="K1599" s="6"/>
      <c r="L1599" s="6"/>
      <c r="M1599" s="61"/>
      <c r="N1599" s="6" t="str">
        <v/>
      </c>
      <c r="O1599" s="6"/>
      <c r="P1599" s="6"/>
      <c r="Q1599" s="6"/>
      <c r="R1599" s="6"/>
      <c r="S1599" s="6"/>
      <c r="T1599" s="6"/>
      <c r="U1599" s="6"/>
      <c r="V1599" s="6"/>
      <c r="W1599" s="6"/>
      <c r="X1599" s="6"/>
      <c r="Y1599" s="6"/>
      <c r="Z1599" s="6"/>
      <c r="AA1599" s="6"/>
      <c r="AB1599" s="6"/>
      <c r="AC1599" s="6"/>
      <c r="AD1599" s="6"/>
      <c r="AE1599" s="6"/>
      <c r="AF1599" s="6"/>
      <c r="AG1599" s="6"/>
      <c r="AH1599" s="6"/>
      <c r="AI1599" s="6"/>
      <c r="AJ1599" s="6"/>
      <c r="AK1599" s="6"/>
      <c r="AL1599" s="6"/>
      <c r="AM1599" s="6"/>
      <c r="AN1599" s="6"/>
      <c r="AO1599" s="6"/>
      <c r="AP1599" s="6"/>
      <c r="AQ1599" s="6"/>
      <c r="AR1599" s="6"/>
      <c r="AS1599" s="6"/>
      <c r="AT1599" s="6"/>
      <c r="AU1599" s="6"/>
      <c r="AV1599" s="6"/>
      <c r="AW1599" s="6"/>
      <c r="AX1599" s="6"/>
    </row>
    <row r="1600" spans="1:50" ht="12" customHeight="1">
      <c r="A1600" s="6"/>
      <c r="B1600" s="6"/>
      <c r="C1600" s="6"/>
      <c r="D1600" s="6"/>
      <c r="E1600" s="6"/>
      <c r="F1600" s="6"/>
      <c r="G1600" s="6"/>
      <c r="H1600" s="6"/>
      <c r="I1600" s="6"/>
      <c r="J1600" s="6"/>
      <c r="K1600" s="6"/>
      <c r="L1600" s="6"/>
      <c r="M1600" s="61"/>
      <c r="N1600" s="6" t="str">
        <v/>
      </c>
      <c r="O1600" s="6"/>
      <c r="P1600" s="6"/>
      <c r="Q1600" s="6"/>
      <c r="R1600" s="6"/>
      <c r="S1600" s="6"/>
      <c r="T1600" s="6"/>
      <c r="U1600" s="6"/>
      <c r="V1600" s="6"/>
      <c r="W1600" s="6"/>
      <c r="X1600" s="6"/>
      <c r="Y1600" s="6"/>
      <c r="Z1600" s="6"/>
      <c r="AA1600" s="6"/>
      <c r="AB1600" s="6"/>
      <c r="AC1600" s="6"/>
      <c r="AD1600" s="6"/>
      <c r="AE1600" s="6"/>
      <c r="AF1600" s="6"/>
      <c r="AG1600" s="6"/>
      <c r="AH1600" s="6"/>
      <c r="AI1600" s="6"/>
      <c r="AJ1600" s="6"/>
      <c r="AK1600" s="6"/>
      <c r="AL1600" s="6"/>
      <c r="AM1600" s="6"/>
      <c r="AN1600" s="6"/>
      <c r="AO1600" s="6"/>
      <c r="AP1600" s="6"/>
      <c r="AQ1600" s="6"/>
      <c r="AR1600" s="6"/>
      <c r="AS1600" s="6"/>
      <c r="AT1600" s="6"/>
      <c r="AU1600" s="6"/>
      <c r="AV1600" s="6"/>
      <c r="AW1600" s="6"/>
      <c r="AX1600" s="6"/>
    </row>
    <row r="1601" spans="1:50" ht="12" customHeight="1">
      <c r="A1601" s="6"/>
      <c r="B1601" s="6"/>
      <c r="C1601" s="6"/>
      <c r="D1601" s="6"/>
      <c r="E1601" s="6"/>
      <c r="F1601" s="6"/>
      <c r="G1601" s="6"/>
      <c r="H1601" s="6"/>
      <c r="I1601" s="6"/>
      <c r="J1601" s="6"/>
      <c r="K1601" s="6"/>
      <c r="L1601" s="6"/>
      <c r="M1601" s="61"/>
      <c r="N1601" s="6" t="str">
        <v/>
      </c>
      <c r="O1601" s="6"/>
      <c r="P1601" s="6"/>
      <c r="Q1601" s="6"/>
      <c r="R1601" s="6"/>
      <c r="S1601" s="6"/>
      <c r="T1601" s="6"/>
      <c r="U1601" s="6"/>
      <c r="V1601" s="6"/>
      <c r="W1601" s="6"/>
      <c r="X1601" s="6"/>
      <c r="Y1601" s="6"/>
      <c r="Z1601" s="6"/>
      <c r="AA1601" s="6"/>
      <c r="AB1601" s="6"/>
      <c r="AC1601" s="6"/>
      <c r="AD1601" s="6"/>
      <c r="AE1601" s="6"/>
      <c r="AF1601" s="6"/>
      <c r="AG1601" s="6"/>
      <c r="AH1601" s="6"/>
      <c r="AI1601" s="6"/>
      <c r="AJ1601" s="6"/>
      <c r="AK1601" s="6"/>
      <c r="AL1601" s="6"/>
      <c r="AM1601" s="6"/>
      <c r="AN1601" s="6"/>
      <c r="AO1601" s="6"/>
      <c r="AP1601" s="6"/>
      <c r="AQ1601" s="6"/>
      <c r="AR1601" s="6"/>
      <c r="AS1601" s="6"/>
      <c r="AT1601" s="6"/>
      <c r="AU1601" s="6"/>
      <c r="AV1601" s="6"/>
      <c r="AW1601" s="6"/>
      <c r="AX1601" s="6"/>
    </row>
    <row r="1602" spans="1:50" ht="12" customHeight="1">
      <c r="A1602" s="6"/>
      <c r="B1602" s="6"/>
      <c r="C1602" s="6"/>
      <c r="D1602" s="6"/>
      <c r="E1602" s="6"/>
      <c r="F1602" s="6"/>
      <c r="G1602" s="6"/>
      <c r="H1602" s="6"/>
      <c r="I1602" s="6"/>
      <c r="J1602" s="6"/>
      <c r="K1602" s="6"/>
      <c r="L1602" s="6"/>
      <c r="M1602" s="61"/>
      <c r="N1602" s="6" t="str">
        <v/>
      </c>
      <c r="O1602" s="6"/>
      <c r="P1602" s="6"/>
      <c r="Q1602" s="6"/>
      <c r="R1602" s="6"/>
      <c r="S1602" s="6"/>
      <c r="T1602" s="6"/>
      <c r="U1602" s="6"/>
      <c r="V1602" s="6"/>
      <c r="W1602" s="6"/>
      <c r="X1602" s="6"/>
      <c r="Y1602" s="6"/>
      <c r="Z1602" s="6"/>
      <c r="AA1602" s="6"/>
      <c r="AB1602" s="6"/>
      <c r="AC1602" s="6"/>
      <c r="AD1602" s="6"/>
      <c r="AE1602" s="6"/>
      <c r="AF1602" s="6"/>
      <c r="AG1602" s="6"/>
      <c r="AH1602" s="6"/>
      <c r="AI1602" s="6"/>
      <c r="AJ1602" s="6"/>
      <c r="AK1602" s="6"/>
      <c r="AL1602" s="6"/>
      <c r="AM1602" s="6"/>
      <c r="AN1602" s="6"/>
      <c r="AO1602" s="6"/>
      <c r="AP1602" s="6"/>
      <c r="AQ1602" s="6"/>
      <c r="AR1602" s="6"/>
      <c r="AS1602" s="6"/>
      <c r="AT1602" s="6"/>
      <c r="AU1602" s="6"/>
      <c r="AV1602" s="6"/>
      <c r="AW1602" s="6"/>
      <c r="AX1602" s="6"/>
    </row>
  </sheetData>
  <mergeCells count="9">
    <mergeCell ref="Y4:AE4"/>
    <mergeCell ref="AH7:AI8"/>
    <mergeCell ref="AI70:AL70"/>
    <mergeCell ref="J87:J88"/>
    <mergeCell ref="K87:K88"/>
    <mergeCell ref="L87:L88"/>
    <mergeCell ref="C1:M1"/>
    <mergeCell ref="C2:M2"/>
    <mergeCell ref="C3:M3"/>
  </mergeCells>
  <dataValidations count="1">
    <dataValidation type="list" allowBlank="1" showErrorMessage="1" sqref="O2">
      <formula1>$O$6:$O$14</formula1>
    </dataValidation>
  </dataValidations>
  <hyperlinks>
    <hyperlink ref="N1" r:id="rId1" location="gid=946786355"/>
  </hyperlinks>
  <pageMargins left="0.19685039370078741" right="0.19685039370078741" top="0" bottom="0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AQ1000"/>
  <sheetViews>
    <sheetView tabSelected="1" workbookViewId="0"/>
  </sheetViews>
  <sheetFormatPr defaultColWidth="14.3984375" defaultRowHeight="15" customHeight="1"/>
  <cols>
    <col min="1" max="1" width="5" customWidth="1"/>
    <col min="2" max="2" width="21.8984375" customWidth="1"/>
    <col min="3" max="3" width="7.8984375" customWidth="1"/>
    <col min="4" max="4" width="8.59765625" customWidth="1"/>
    <col min="5" max="11" width="5.69921875" customWidth="1"/>
    <col min="12" max="20" width="4.69921875" customWidth="1"/>
    <col min="21" max="27" width="5.69921875" customWidth="1"/>
    <col min="28" max="28" width="23.296875" customWidth="1"/>
    <col min="29" max="29" width="7.8984375" customWidth="1"/>
    <col min="30" max="30" width="9.296875" customWidth="1"/>
    <col min="31" max="31" width="5.296875" customWidth="1"/>
    <col min="32" max="41" width="9.09765625" customWidth="1"/>
    <col min="42" max="43" width="8.69921875" customWidth="1"/>
  </cols>
  <sheetData>
    <row r="1" spans="1:40" ht="27.75" customHeight="1">
      <c r="A1" s="6"/>
      <c r="B1" s="62"/>
      <c r="C1" s="62"/>
      <c r="D1" s="62"/>
      <c r="E1" s="62"/>
      <c r="F1" s="340" t="s">
        <v>261</v>
      </c>
      <c r="G1" s="289"/>
      <c r="H1" s="289"/>
      <c r="I1" s="289"/>
      <c r="J1" s="289"/>
      <c r="K1" s="289"/>
      <c r="L1" s="289"/>
      <c r="M1" s="289"/>
      <c r="N1" s="289"/>
      <c r="O1" s="289"/>
      <c r="P1" s="289"/>
      <c r="Q1" s="289"/>
      <c r="R1" s="289"/>
      <c r="S1" s="289"/>
      <c r="T1" s="289"/>
      <c r="U1" s="289"/>
      <c r="V1" s="289"/>
      <c r="W1" s="289"/>
      <c r="X1" s="289"/>
      <c r="Y1" s="289"/>
      <c r="Z1" s="289"/>
      <c r="AA1" s="62"/>
      <c r="AB1" s="6"/>
      <c r="AC1" s="63">
        <f>пр.взв!$D$4</f>
        <v>0</v>
      </c>
      <c r="AD1" s="341" t="str">
        <f>пр.взв!G4</f>
        <v>В.к.  71  кг</v>
      </c>
      <c r="AE1" s="342"/>
      <c r="AF1" s="6"/>
      <c r="AG1" s="6"/>
      <c r="AH1" s="6"/>
      <c r="AI1" s="6"/>
      <c r="AJ1" s="6"/>
      <c r="AK1" s="6"/>
      <c r="AL1" s="6"/>
      <c r="AM1" s="6"/>
      <c r="AN1" s="6"/>
    </row>
    <row r="2" spans="1:40" ht="14.25" customHeight="1">
      <c r="A2" s="6"/>
      <c r="B2" s="64"/>
      <c r="C2" s="64"/>
      <c r="D2" s="64"/>
      <c r="E2" s="64"/>
      <c r="F2" s="345" t="s">
        <v>262</v>
      </c>
      <c r="G2" s="346"/>
      <c r="H2" s="346"/>
      <c r="I2" s="346"/>
      <c r="J2" s="346"/>
      <c r="K2" s="346"/>
      <c r="L2" s="346"/>
      <c r="M2" s="346"/>
      <c r="N2" s="346"/>
      <c r="O2" s="346"/>
      <c r="P2" s="346"/>
      <c r="Q2" s="346"/>
      <c r="R2" s="346"/>
      <c r="S2" s="346"/>
      <c r="T2" s="346"/>
      <c r="U2" s="346"/>
      <c r="V2" s="346"/>
      <c r="W2" s="346"/>
      <c r="X2" s="346"/>
      <c r="Y2" s="346"/>
      <c r="Z2" s="346"/>
      <c r="AA2" s="64"/>
      <c r="AB2" s="65"/>
      <c r="AC2" s="63"/>
      <c r="AD2" s="343"/>
      <c r="AE2" s="344"/>
      <c r="AF2" s="6"/>
      <c r="AG2" s="6"/>
      <c r="AH2" s="6"/>
      <c r="AI2" s="6"/>
      <c r="AJ2" s="6"/>
      <c r="AK2" s="6"/>
      <c r="AL2" s="6"/>
      <c r="AM2" s="6"/>
      <c r="AN2" s="6"/>
    </row>
    <row r="3" spans="1:40" ht="24.75" customHeight="1">
      <c r="A3" s="6"/>
      <c r="B3" s="347" t="str">
        <f ca="1">пр.взв!C2</f>
        <v>Первенство России по самбо юниоры 18-20 лет (отбор на Первенство Мира и Европы) ЕКП № 23752</v>
      </c>
      <c r="C3" s="348"/>
      <c r="D3" s="348"/>
      <c r="E3" s="348"/>
      <c r="F3" s="348"/>
      <c r="G3" s="348"/>
      <c r="H3" s="348"/>
      <c r="I3" s="348"/>
      <c r="J3" s="348"/>
      <c r="K3" s="348"/>
      <c r="L3" s="348"/>
      <c r="M3" s="348"/>
      <c r="N3" s="348"/>
      <c r="O3" s="348"/>
      <c r="P3" s="348"/>
      <c r="Q3" s="348"/>
      <c r="R3" s="348"/>
      <c r="S3" s="348"/>
      <c r="T3" s="348"/>
      <c r="U3" s="348"/>
      <c r="V3" s="348"/>
      <c r="W3" s="348"/>
      <c r="X3" s="348"/>
      <c r="Y3" s="348"/>
      <c r="Z3" s="348"/>
      <c r="AA3" s="348"/>
      <c r="AB3" s="349"/>
      <c r="AC3" s="66"/>
      <c r="AD3" s="350" t="str">
        <f>AH3&amp;" "&amp;AI3</f>
        <v>0 участников</v>
      </c>
      <c r="AE3" s="349"/>
      <c r="AF3" s="6"/>
      <c r="AG3" s="6"/>
      <c r="AH3" s="6">
        <f>пр.взв!O3</f>
        <v>0</v>
      </c>
      <c r="AI3" s="6" t="s">
        <v>5</v>
      </c>
      <c r="AJ3" s="6"/>
      <c r="AK3" s="6"/>
      <c r="AL3" s="6"/>
      <c r="AM3" s="6"/>
      <c r="AN3" s="6"/>
    </row>
    <row r="4" spans="1:40" ht="18" customHeight="1">
      <c r="A4" s="67" t="s">
        <v>263</v>
      </c>
      <c r="B4" s="68"/>
      <c r="C4" s="6"/>
      <c r="D4" s="69"/>
      <c r="E4" s="6"/>
      <c r="F4" s="6"/>
      <c r="G4" s="6"/>
      <c r="H4" s="351" t="str">
        <f ca="1">пр.взв!C3</f>
        <v>13.02 - 17.02.2022 г.                                                                                        г. В-Пышма</v>
      </c>
      <c r="I4" s="352"/>
      <c r="J4" s="352"/>
      <c r="K4" s="352"/>
      <c r="L4" s="352"/>
      <c r="M4" s="352"/>
      <c r="N4" s="352"/>
      <c r="O4" s="352"/>
      <c r="P4" s="352"/>
      <c r="Q4" s="352"/>
      <c r="R4" s="352"/>
      <c r="S4" s="352"/>
      <c r="T4" s="352"/>
      <c r="U4" s="352"/>
      <c r="V4" s="352"/>
      <c r="W4" s="6"/>
      <c r="X4" s="6"/>
      <c r="Y4" s="6"/>
      <c r="Z4" s="6"/>
      <c r="AA4" s="6"/>
      <c r="AB4" s="353" t="s">
        <v>264</v>
      </c>
      <c r="AC4" s="346"/>
      <c r="AD4" s="346"/>
      <c r="AE4" s="346"/>
      <c r="AF4" s="6"/>
      <c r="AG4" s="6"/>
      <c r="AH4" s="6"/>
      <c r="AI4" s="6"/>
      <c r="AJ4" s="6"/>
      <c r="AK4" s="6"/>
      <c r="AL4" s="6"/>
      <c r="AM4" s="6"/>
      <c r="AN4" s="6"/>
    </row>
    <row r="5" spans="1:40" ht="12" customHeight="1">
      <c r="A5" s="310">
        <v>1</v>
      </c>
      <c r="B5" s="312" t="str">
        <f>IFERROR(VLOOKUP(A5,пр.взв!$D$6:$Q$70,2,0),"")</f>
        <v>БАГОВ Тимур</v>
      </c>
      <c r="C5" s="313" t="str">
        <f>IFERROR(VLOOKUP(A5,пр.взв!$D$6:$Q$70,5,0),"")</f>
        <v>КМС</v>
      </c>
      <c r="D5" s="299" t="str">
        <f>IFERROR(VLOOKUP(A5,пр.взв!$D$6:$Q$70,8,0),"")</f>
        <v>Р.Адыгея</v>
      </c>
      <c r="E5" s="6"/>
      <c r="F5" s="6"/>
      <c r="G5" s="67"/>
      <c r="H5" s="6"/>
      <c r="I5" s="6"/>
      <c r="J5" s="6"/>
      <c r="K5" s="6"/>
      <c r="L5" s="6"/>
      <c r="M5" s="6"/>
      <c r="N5" s="6"/>
      <c r="O5" s="70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312" t="str">
        <f>IFERROR(VLOOKUP(AE5,пр.взв!$D$6:$Q$70,2,0),"")</f>
        <v>КОЛОНТАЙ Артём</v>
      </c>
      <c r="AC5" s="313" t="str">
        <f>IFERROR(VLOOKUP(AE5,пр.взв!$D$6:$Q$70,5,0),"")</f>
        <v>КМС</v>
      </c>
      <c r="AD5" s="299" t="str">
        <f>IFERROR(VLOOKUP(AE5,пр.взв!$D$6:$Q$70,8,0),"")</f>
        <v>Ярославская</v>
      </c>
      <c r="AE5" s="339">
        <v>2</v>
      </c>
      <c r="AF5" s="6"/>
      <c r="AG5" s="6"/>
      <c r="AH5" s="71" t="str">
        <f>IF(K20=""," ",IF(K20=A5,A7,IF(K20=A7,A5,IF(K20=A9,A11,IF(K20=A11,A9,IF(K20=A13,A15,IF(K20=A15,A13,IF(K20=A17,A19,IF(K20=A19,A17,0)))))))))</f>
        <v xml:space="preserve"> </v>
      </c>
      <c r="AI5" s="71" t="str">
        <f>IF(K20=""," ",IF(K20=A21,A23,IF(K20=A23,A21,IF(K20=A25,A27,IF(K20=A27,A25,IF(K20=A29,A31,IF(K20=A31,A29,IF(K20=A33,A35,IF(K20=A35,A33,0)))))))))</f>
        <v xml:space="preserve"> </v>
      </c>
      <c r="AJ5" s="6"/>
      <c r="AK5" s="6"/>
      <c r="AL5" s="6"/>
      <c r="AM5" s="6"/>
      <c r="AN5" s="6"/>
    </row>
    <row r="6" spans="1:40" ht="12" customHeight="1">
      <c r="A6" s="311"/>
      <c r="B6" s="300"/>
      <c r="C6" s="300"/>
      <c r="D6" s="300"/>
      <c r="E6" s="72"/>
      <c r="F6" s="73"/>
      <c r="G6" s="74"/>
      <c r="H6" s="23"/>
      <c r="I6" s="6"/>
      <c r="J6" s="6"/>
      <c r="K6" s="67"/>
      <c r="L6" s="6"/>
      <c r="M6" s="6"/>
      <c r="N6" s="301" t="s">
        <v>265</v>
      </c>
      <c r="O6" s="289"/>
      <c r="P6" s="6"/>
      <c r="Q6" s="6"/>
      <c r="R6" s="75"/>
      <c r="T6" s="6"/>
      <c r="U6" s="6"/>
      <c r="V6" s="6"/>
      <c r="W6" s="6"/>
      <c r="X6" s="6"/>
      <c r="Y6" s="6"/>
      <c r="Z6" s="6"/>
      <c r="AA6" s="76"/>
      <c r="AB6" s="300"/>
      <c r="AC6" s="300"/>
      <c r="AD6" s="300"/>
      <c r="AE6" s="322"/>
      <c r="AF6" s="6"/>
      <c r="AG6" s="6" t="str">
        <f>IF(AH5=""," ",IF(AH5=0,AI5,AH5))</f>
        <v xml:space="preserve"> </v>
      </c>
      <c r="AH6" s="71" t="str">
        <f>IF(K53=""," ",IF(K53=A54,A56,IF(K53=A56,A54,IF(K53=A58,A60,IF(K53=A60,A58,IF(K53=A62,A64,IF(K53=A64,A62,IF(K53=A66,A68,IF(K53=A68,A66,0)))))))))</f>
        <v xml:space="preserve"> </v>
      </c>
      <c r="AI6" s="71" t="str">
        <f>IF(K53=""," ",IF(K53=A38,A40,IF(K53=A40,A38,IF(K53=A42,A44,IF(K53=A44,A42,IF(K53=A46,A48,IF(K53=A48,A46,IF(K53=A50,A52,IF(K53=A52,A50,0)))))))))</f>
        <v xml:space="preserve"> </v>
      </c>
      <c r="AJ6" s="6"/>
      <c r="AK6" s="6"/>
      <c r="AL6" s="6"/>
      <c r="AM6" s="6"/>
      <c r="AN6" s="6"/>
    </row>
    <row r="7" spans="1:40" ht="12" customHeight="1">
      <c r="A7" s="302">
        <v>33</v>
      </c>
      <c r="B7" s="304" t="str">
        <f>IFERROR(VLOOKUP(A7,пр.взв!$D$6:$Q$70,2,0),"")</f>
        <v>НАПИДЖЕВ Рахман</v>
      </c>
      <c r="C7" s="306" t="str">
        <f>IFERROR(VLOOKUP(A7,пр.взв!$D$6:$Q$70,5,0),"")</f>
        <v>КМС</v>
      </c>
      <c r="D7" s="307" t="str">
        <f>IFERROR(VLOOKUP(A7,пр.взв!$D$6:$Q$70,8,0),"")</f>
        <v>КЧР</v>
      </c>
      <c r="E7" s="78"/>
      <c r="F7" s="79"/>
      <c r="G7" s="73"/>
      <c r="H7" s="80"/>
      <c r="I7" s="6"/>
      <c r="J7" s="67"/>
      <c r="K7" s="67"/>
      <c r="L7" s="308" t="str">
        <f>AG6</f>
        <v xml:space="preserve"> </v>
      </c>
      <c r="M7" s="309"/>
      <c r="N7" s="6"/>
      <c r="O7" s="6"/>
      <c r="P7" s="6"/>
      <c r="Q7" s="6"/>
      <c r="R7" s="75"/>
      <c r="T7" s="6"/>
      <c r="U7" s="6"/>
      <c r="V7" s="6"/>
      <c r="W7" s="6"/>
      <c r="X7" s="6"/>
      <c r="Y7" s="6"/>
      <c r="Z7" s="81"/>
      <c r="AA7" s="82"/>
      <c r="AB7" s="304" t="str">
        <f>IFERROR(VLOOKUP(AE7,пр.взв!$D$6:$Q$70,2,0),"")</f>
        <v>НАЗАРОВ Никита</v>
      </c>
      <c r="AC7" s="306" t="str">
        <f>IFERROR(VLOOKUP(AE7,пр.взв!$D$6:$Q$70,5,0),"")</f>
        <v>КМС</v>
      </c>
      <c r="AD7" s="307" t="str">
        <f>IFERROR(VLOOKUP(AE7,пр.взв!$D$6:$Q$70,8,0),"")</f>
        <v>Москва</v>
      </c>
      <c r="AE7" s="337">
        <v>34</v>
      </c>
      <c r="AF7" s="6"/>
      <c r="AG7" s="6" t="str">
        <f>IF(K20=""," ",IF(K20=E6,E10,IF(K20=E10,E6,IF(K20=E14,E18,IF(K20=E18,E14,IF(K20=E22,E26,IF(K20=E26,E22,IF(K20=E30,E34,E30))))))))</f>
        <v xml:space="preserve"> </v>
      </c>
      <c r="AH7" s="71" t="str">
        <f>IF(U20=""," ",IF(U20=AE5,AE7,IF(U20=AE7,AE5,IF(U20=AE9,AE11,IF(U20=AE11,AE9,IF(U20=AE13,AE15,IF(U20=AE15,AE13,IF(U20=AE17,AE19,IF(U20=AE19,AE17,0)))))))))</f>
        <v xml:space="preserve"> </v>
      </c>
      <c r="AI7" s="71" t="str">
        <f>IF(U20=""," ",IF(U20=AE21,AE23,IF(U20=AE23,AE21,IF(U20=AE25,AE27,IF(U20=AE27,AE25,IF(U20=AE29,AE31,IF(U20=AE31,AE29,IF(U20=AE33,AE35,IF(U20=AE35,AE33,0)))))))))</f>
        <v xml:space="preserve"> </v>
      </c>
      <c r="AJ7" s="6"/>
      <c r="AK7" s="6"/>
      <c r="AL7" s="6"/>
      <c r="AM7" s="6"/>
      <c r="AN7" s="6"/>
    </row>
    <row r="8" spans="1:40" ht="12" customHeight="1">
      <c r="A8" s="303"/>
      <c r="B8" s="305"/>
      <c r="C8" s="305"/>
      <c r="D8" s="305"/>
      <c r="E8" s="73"/>
      <c r="F8" s="84"/>
      <c r="G8" s="85"/>
      <c r="H8" s="75"/>
      <c r="I8" s="6"/>
      <c r="J8" s="6"/>
      <c r="K8" s="6"/>
      <c r="L8" s="86"/>
      <c r="M8" s="86"/>
      <c r="N8" s="87"/>
      <c r="O8" s="23"/>
      <c r="P8" s="75"/>
      <c r="T8" s="6"/>
      <c r="U8" s="6"/>
      <c r="V8" s="6"/>
      <c r="W8" s="6"/>
      <c r="X8" s="88"/>
      <c r="Y8" s="85"/>
      <c r="Z8" s="49"/>
      <c r="AA8" s="6"/>
      <c r="AB8" s="305"/>
      <c r="AC8" s="305"/>
      <c r="AD8" s="305"/>
      <c r="AE8" s="338"/>
      <c r="AF8" s="6"/>
      <c r="AG8" s="6" t="str">
        <f>IF(K20=""," ",IF(K20=G8,G16,IF(K20=G16,G8,IF(K20=G24,G32,G24))))</f>
        <v xml:space="preserve"> </v>
      </c>
      <c r="AH8" s="71" t="str">
        <f>IF(U53=""," ",IF(U53=AE54,AE56,IF(U53=AE56,AE54,IF(U53=AE58,AE60,IF(U53=AE60,AE58,IF(U53=AE62,AE64,IF(U53=AE64,AE62,IF(U53=AE66,AE68,IF(U53=AE68,AE66,0)))))))))</f>
        <v xml:space="preserve"> </v>
      </c>
      <c r="AI8" s="71" t="str">
        <f>IF(U53=""," ",IF(U53=AE38,AE40,IF(U53=AE40,AE38,IF(U53=AE42,AE44,IF(U53=AE44,AE42,IF(U53=AE46,AE48,IF(U53=AE48,AE46,IF(U53=AE50,AE52,IF(U53=AE52,AE50,0)))))))))</f>
        <v xml:space="preserve"> </v>
      </c>
      <c r="AJ8" s="6"/>
      <c r="AK8" s="6"/>
      <c r="AL8" s="6"/>
      <c r="AM8" s="6"/>
      <c r="AN8" s="6"/>
    </row>
    <row r="9" spans="1:40" ht="12" customHeight="1">
      <c r="A9" s="310">
        <v>17</v>
      </c>
      <c r="B9" s="312" t="str">
        <f>IFERROR(VLOOKUP(A9,пр.взв!$D$6:$Q$70,2,0),"")</f>
        <v>ПЭЛЫПИВ  Никита</v>
      </c>
      <c r="C9" s="313" t="str">
        <f>IFERROR(VLOOKUP(A9,пр.взв!$D$6:$Q$70,5,0),"")</f>
        <v>КМС</v>
      </c>
      <c r="D9" s="299" t="str">
        <f>IFERROR(VLOOKUP(A9,пр.взв!$D$6:$Q$70,8,0),"")</f>
        <v>Саратовская</v>
      </c>
      <c r="E9" s="6"/>
      <c r="F9" s="73"/>
      <c r="G9" s="89"/>
      <c r="H9" s="90"/>
      <c r="I9" s="49"/>
      <c r="J9" s="6"/>
      <c r="K9" s="67"/>
      <c r="L9" s="86"/>
      <c r="M9" s="86"/>
      <c r="N9" s="91"/>
      <c r="O9" s="75"/>
      <c r="P9" s="23"/>
      <c r="T9" s="6"/>
      <c r="U9" s="6"/>
      <c r="V9" s="6"/>
      <c r="W9" s="6"/>
      <c r="X9" s="49"/>
      <c r="Y9" s="89"/>
      <c r="Z9" s="49"/>
      <c r="AA9" s="6"/>
      <c r="AB9" s="312" t="str">
        <f>IFERROR(VLOOKUP(AE9,пр.взв!$D$6:$Q$70,2,0),"")</f>
        <v>КОРОСТИЕНКО Денис</v>
      </c>
      <c r="AC9" s="313" t="str">
        <f>IFERROR(VLOOKUP(AE9,пр.взв!$D$6:$Q$70,5,0),"")</f>
        <v>КМС</v>
      </c>
      <c r="AD9" s="299" t="str">
        <f>IFERROR(VLOOKUP(AE9,пр.взв!$D$6:$Q$70,8,0),"")</f>
        <v>Хабаровский</v>
      </c>
      <c r="AE9" s="336">
        <v>18</v>
      </c>
      <c r="AF9" s="6"/>
      <c r="AG9" s="6" t="str">
        <f>IF(K20=""," ",IF(K20=I12,I28,I12))</f>
        <v xml:space="preserve"> </v>
      </c>
      <c r="AH9" s="6"/>
      <c r="AI9" s="6" t="s">
        <v>266</v>
      </c>
      <c r="AJ9" s="6"/>
      <c r="AK9" s="6" t="s">
        <v>266</v>
      </c>
      <c r="AL9" s="6" t="s">
        <v>266</v>
      </c>
      <c r="AM9" s="6" t="s">
        <v>267</v>
      </c>
      <c r="AN9" s="6"/>
    </row>
    <row r="10" spans="1:40" ht="12" customHeight="1">
      <c r="A10" s="311"/>
      <c r="B10" s="300"/>
      <c r="C10" s="300"/>
      <c r="D10" s="300"/>
      <c r="E10" s="83"/>
      <c r="F10" s="92"/>
      <c r="G10" s="73"/>
      <c r="H10" s="23"/>
      <c r="I10" s="49"/>
      <c r="J10" s="75"/>
      <c r="K10" s="6"/>
      <c r="L10" s="314" t="str">
        <f>AG7</f>
        <v xml:space="preserve"> </v>
      </c>
      <c r="M10" s="289"/>
      <c r="N10" s="93"/>
      <c r="O10" s="94"/>
      <c r="P10" s="23"/>
      <c r="Q10" s="23"/>
      <c r="S10" s="95"/>
      <c r="T10" s="6"/>
      <c r="U10" s="6"/>
      <c r="V10" s="6"/>
      <c r="W10" s="6"/>
      <c r="X10" s="49"/>
      <c r="Y10" s="6"/>
      <c r="Z10" s="96"/>
      <c r="AA10" s="77"/>
      <c r="AB10" s="300"/>
      <c r="AC10" s="300"/>
      <c r="AD10" s="300"/>
      <c r="AE10" s="322"/>
      <c r="AF10" s="6"/>
      <c r="AG10" s="6" t="str">
        <f>IF(AH6=0,AI6,AH6)</f>
        <v xml:space="preserve"> </v>
      </c>
      <c r="AH10" s="71">
        <f>IF(OR(K$20=A5,K$20=A7)," ",IF(E6=A5,A7,A5))</f>
        <v>1</v>
      </c>
      <c r="AI10" s="97">
        <f>IF(AH10=" ",AH11,AH10)</f>
        <v>1</v>
      </c>
      <c r="AJ10" s="71" t="str">
        <f>IF(OR(K$20=E6,K$20=E10)," ",IF(G8=E6,E10,E6))</f>
        <v xml:space="preserve"> </v>
      </c>
      <c r="AK10" s="97" t="str">
        <f>IF(AJ10=" ",AJ11,AJ10)</f>
        <v xml:space="preserve"> </v>
      </c>
      <c r="AL10" s="6" t="str">
        <f>IF(OR(K$20=G8,K$20=G16)," ",IF(I12=G8,G16,G8))</f>
        <v xml:space="preserve"> </v>
      </c>
      <c r="AM10" s="6" t="str">
        <f>IF(N8=L7,L10,L7)</f>
        <v xml:space="preserve"> </v>
      </c>
      <c r="AN10" s="6"/>
    </row>
    <row r="11" spans="1:40" ht="12" customHeight="1">
      <c r="A11" s="302">
        <v>49</v>
      </c>
      <c r="B11" s="304" t="str">
        <f>IFERROR(VLOOKUP(A11,пр.взв!$D$6:$Q$70,2,0),"")</f>
        <v/>
      </c>
      <c r="C11" s="306" t="str">
        <f>IFERROR(VLOOKUP(A11,пр.взв!$D$6:$Q$70,5,0),"")</f>
        <v/>
      </c>
      <c r="D11" s="307" t="str">
        <f>IFERROR(VLOOKUP(A11,пр.взв!$D$6:$Q$70,8,0),"")</f>
        <v/>
      </c>
      <c r="E11" s="98"/>
      <c r="F11" s="73"/>
      <c r="G11" s="73"/>
      <c r="H11" s="80"/>
      <c r="I11" s="87"/>
      <c r="J11" s="75"/>
      <c r="K11" s="6"/>
      <c r="L11" s="354"/>
      <c r="M11" s="355"/>
      <c r="N11" s="99" t="str">
        <f>AG8</f>
        <v xml:space="preserve"> </v>
      </c>
      <c r="O11" s="100"/>
      <c r="P11" s="23"/>
      <c r="S11" s="23"/>
      <c r="T11" s="6"/>
      <c r="U11" s="6"/>
      <c r="V11" s="6"/>
      <c r="W11" s="6"/>
      <c r="X11" s="49"/>
      <c r="Y11" s="6"/>
      <c r="Z11" s="6"/>
      <c r="AA11" s="101"/>
      <c r="AB11" s="304" t="str">
        <f>IFERROR(VLOOKUP(AE11,пр.взв!$D$6:$Q$70,2,0),"")</f>
        <v/>
      </c>
      <c r="AC11" s="306" t="str">
        <f>IFERROR(VLOOKUP(AE11,пр.взв!$D$6:$Q$70,5,0),"")</f>
        <v/>
      </c>
      <c r="AD11" s="307" t="str">
        <f>IFERROR(VLOOKUP(AE11,пр.взв!$D$6:$Q$70,8,0),"")</f>
        <v/>
      </c>
      <c r="AE11" s="337">
        <v>50</v>
      </c>
      <c r="AF11" s="6"/>
      <c r="AG11" s="6" t="str">
        <f>IF(K53=""," ",IF(K53=E39,E43,IF(K53=E43,E39,IF(K53=E47,E51,IF(K53=E51,E47,IF(K53=E55,E59,IF(K53=E59,E55,IF(K53=E63,E67,E63))))))))</f>
        <v xml:space="preserve"> </v>
      </c>
      <c r="AH11" s="71">
        <f>IF(OR(K$20=A9,K$20=A11)," ",IF(E10=A9,A11,A9))</f>
        <v>17</v>
      </c>
      <c r="AI11" s="97">
        <f>IF(OR(AH10=" ",AH11=" "),AH12,AH11)</f>
        <v>17</v>
      </c>
      <c r="AJ11" s="71" t="str">
        <f>IF(OR(K$20=E14,K$20=E18)," ",IF(G16=E14,E18,E14))</f>
        <v xml:space="preserve"> </v>
      </c>
      <c r="AK11" s="97" t="str">
        <f>IF(OR(AJ10=" ",AJ11=" "),AJ12,AJ11)</f>
        <v xml:space="preserve"> </v>
      </c>
      <c r="AL11" s="6">
        <f>IF(AND(OR(K20=G8,K20=G16),I28=G24),G32,IF(AND(OR(K20=G8,K20=G16),I28=G32),G24,IF(I12=G8,G16,G8)))</f>
        <v>0</v>
      </c>
      <c r="AM11" s="6" t="str">
        <f>IF(N57=L56,L59,L56)</f>
        <v xml:space="preserve"> </v>
      </c>
      <c r="AN11" s="6"/>
    </row>
    <row r="12" spans="1:40" ht="12" customHeight="1">
      <c r="A12" s="303"/>
      <c r="B12" s="305"/>
      <c r="C12" s="305"/>
      <c r="D12" s="305"/>
      <c r="E12" s="73"/>
      <c r="F12" s="73"/>
      <c r="G12" s="84"/>
      <c r="H12" s="75"/>
      <c r="I12" s="85"/>
      <c r="J12" s="88"/>
      <c r="K12" s="6"/>
      <c r="L12" s="6"/>
      <c r="M12" s="23"/>
      <c r="O12" s="102"/>
      <c r="P12" s="94"/>
      <c r="S12" s="23"/>
      <c r="T12" s="6"/>
      <c r="U12" s="6"/>
      <c r="V12" s="6"/>
      <c r="W12" s="85"/>
      <c r="X12" s="49"/>
      <c r="Y12" s="6"/>
      <c r="Z12" s="6"/>
      <c r="AA12" s="6"/>
      <c r="AB12" s="305"/>
      <c r="AC12" s="305"/>
      <c r="AD12" s="305"/>
      <c r="AE12" s="338"/>
      <c r="AF12" s="6"/>
      <c r="AG12" s="6" t="str">
        <f>IF(K53=""," ",IF(K53=G41,G49,IF(K53=G49,G41,IF(K53=G57,G65,G57))))</f>
        <v xml:space="preserve"> </v>
      </c>
      <c r="AH12" s="71">
        <f>IF(OR(K$20=A13,K$20=A15)," ",IF(E14=A13,A15,A13))</f>
        <v>9</v>
      </c>
      <c r="AI12" s="97">
        <f>IF(OR(AH10=" ",AH11=" ",AH12=" "),AH13,AH12)</f>
        <v>9</v>
      </c>
      <c r="AJ12" s="71" t="str">
        <f>IF(OR(K$20=E22,K$20=E26)," ",IF(G24=E22,E26,E22))</f>
        <v xml:space="preserve"> </v>
      </c>
      <c r="AK12" s="97" t="str">
        <f>IF(OR(AJ10=" ",AJ11=" ",AJ12=" "),AJ13,AJ12)</f>
        <v xml:space="preserve"> </v>
      </c>
      <c r="AL12" s="6"/>
      <c r="AM12" s="6" t="str">
        <f>IF(N15=L14,L17,L14)</f>
        <v xml:space="preserve"> </v>
      </c>
      <c r="AN12" s="6"/>
    </row>
    <row r="13" spans="1:40" ht="12" customHeight="1">
      <c r="A13" s="310">
        <v>9</v>
      </c>
      <c r="B13" s="312" t="str">
        <f>IFERROR(VLOOKUP(A13,пр.взв!$D$6:$Q$70,2,0),"")</f>
        <v>ПРОТАСОВ Артем</v>
      </c>
      <c r="C13" s="313" t="str">
        <f>IFERROR(VLOOKUP(A13,пр.взв!$D$6:$Q$70,5,0),"")</f>
        <v>КМС</v>
      </c>
      <c r="D13" s="299" t="str">
        <f>IFERROR(VLOOKUP(A13,пр.взв!$D$6:$Q$70,8,0),"")</f>
        <v>Санкт-Петербург</v>
      </c>
      <c r="E13" s="6"/>
      <c r="F13" s="6"/>
      <c r="G13" s="73"/>
      <c r="H13" s="103"/>
      <c r="I13" s="89"/>
      <c r="J13" s="6"/>
      <c r="K13" s="49"/>
      <c r="L13" s="6"/>
      <c r="M13" s="23"/>
      <c r="O13" s="99" t="str">
        <f>AG9</f>
        <v xml:space="preserve"> </v>
      </c>
      <c r="P13" s="100"/>
      <c r="S13" s="23"/>
      <c r="T13" s="95"/>
      <c r="U13" s="6"/>
      <c r="V13" s="81"/>
      <c r="W13" s="89"/>
      <c r="X13" s="49"/>
      <c r="Y13" s="6"/>
      <c r="Z13" s="6"/>
      <c r="AA13" s="6"/>
      <c r="AB13" s="312" t="str">
        <f>IFERROR(VLOOKUP(AE13,пр.взв!$D$6:$Q$70,2,0),"")</f>
        <v>ТУКСУМБАЕВ  Артём</v>
      </c>
      <c r="AC13" s="313" t="str">
        <f>IFERROR(VLOOKUP(AE13,пр.взв!$D$6:$Q$70,5,0),"")</f>
        <v>КМС</v>
      </c>
      <c r="AD13" s="299" t="str">
        <f>IFERROR(VLOOKUP(AE13,пр.взв!$D$6:$Q$70,8,0),"")</f>
        <v>Алтайский</v>
      </c>
      <c r="AE13" s="336">
        <v>10</v>
      </c>
      <c r="AF13" s="6"/>
      <c r="AG13" s="6" t="str">
        <f>IF(K53=""," ",IF(K53=I46,I61,I46))</f>
        <v xml:space="preserve"> </v>
      </c>
      <c r="AH13" s="71">
        <f>IF(OR(K$20=A17,K$20=A19)," ",IF(E18=A17,A19,A17))</f>
        <v>25</v>
      </c>
      <c r="AI13" s="97">
        <f>IF(OR(AH10=" ",AH11=" ",AH12=" ",AH13=" "),AH14,AH13)</f>
        <v>25</v>
      </c>
      <c r="AJ13" s="71" t="str">
        <f>IF(OR(K$20=E30,K$20=E34)," ",IF(G32=E30,E34,E30))</f>
        <v xml:space="preserve"> </v>
      </c>
      <c r="AK13" s="6"/>
      <c r="AL13" s="6"/>
      <c r="AM13" s="6" t="str">
        <f>IF(N64=L63,L66,L63)</f>
        <v xml:space="preserve"> </v>
      </c>
      <c r="AN13" s="6"/>
    </row>
    <row r="14" spans="1:40" ht="12" customHeight="1">
      <c r="A14" s="311"/>
      <c r="B14" s="300"/>
      <c r="C14" s="300"/>
      <c r="D14" s="300"/>
      <c r="E14" s="72"/>
      <c r="F14" s="73"/>
      <c r="G14" s="73"/>
      <c r="H14" s="104"/>
      <c r="I14" s="6"/>
      <c r="J14" s="6"/>
      <c r="K14" s="49"/>
      <c r="L14" s="308" t="str">
        <f>AG10</f>
        <v xml:space="preserve"> </v>
      </c>
      <c r="M14" s="309"/>
      <c r="P14" s="105"/>
      <c r="S14" s="23"/>
      <c r="T14" s="95"/>
      <c r="U14" s="6"/>
      <c r="V14" s="49"/>
      <c r="W14" s="6"/>
      <c r="X14" s="49"/>
      <c r="Y14" s="6"/>
      <c r="Z14" s="6"/>
      <c r="AA14" s="76"/>
      <c r="AB14" s="300"/>
      <c r="AC14" s="300"/>
      <c r="AD14" s="300"/>
      <c r="AE14" s="322"/>
      <c r="AF14" s="6"/>
      <c r="AG14" s="6" t="str">
        <f>IF(S36="","",IF(S36=U20,U53,U20))</f>
        <v/>
      </c>
      <c r="AH14" s="71">
        <f>IF(OR(K$20=A21,K$20=A23)," ",IF(E22=A21,A23,A21))</f>
        <v>5</v>
      </c>
      <c r="AI14" s="97">
        <f>IF(OR(AH10=" ",AH11=" ",AH12=" ",AH13=" ",AH14=" "),AH15,AH14)</f>
        <v>5</v>
      </c>
      <c r="AJ14" s="39"/>
      <c r="AK14" s="6"/>
      <c r="AL14" s="6"/>
      <c r="AM14" s="6" t="s">
        <v>267</v>
      </c>
      <c r="AN14" s="6"/>
    </row>
    <row r="15" spans="1:40" ht="12" customHeight="1">
      <c r="A15" s="302">
        <v>41</v>
      </c>
      <c r="B15" s="304" t="str">
        <f>IFERROR(VLOOKUP(A15,пр.взв!$D$6:$Q$70,2,0),"")</f>
        <v>ВОРОЖЦОВ Егор</v>
      </c>
      <c r="C15" s="306" t="str">
        <f>IFERROR(VLOOKUP(A15,пр.взв!$D$6:$Q$70,5,0),"")</f>
        <v>КМС</v>
      </c>
      <c r="D15" s="307" t="str">
        <f>IFERROR(VLOOKUP(A15,пр.взв!$D$6:$Q$70,8,0),"")</f>
        <v>Кировская</v>
      </c>
      <c r="E15" s="78"/>
      <c r="F15" s="79"/>
      <c r="G15" s="73"/>
      <c r="H15" s="106"/>
      <c r="I15" s="6"/>
      <c r="J15" s="6"/>
      <c r="K15" s="49"/>
      <c r="L15" s="107"/>
      <c r="M15" s="108"/>
      <c r="N15" s="75"/>
      <c r="P15" s="109"/>
      <c r="Q15" s="94"/>
      <c r="S15" s="75"/>
      <c r="T15" s="95"/>
      <c r="U15" s="6"/>
      <c r="V15" s="49"/>
      <c r="W15" s="6"/>
      <c r="X15" s="49"/>
      <c r="Y15" s="6"/>
      <c r="Z15" s="81"/>
      <c r="AA15" s="82"/>
      <c r="AB15" s="304" t="str">
        <f>IFERROR(VLOOKUP(AE15,пр.взв!$D$6:$Q$70,2,0),"")</f>
        <v>АБАЕВ Оразеддин</v>
      </c>
      <c r="AC15" s="306" t="str">
        <f>IFERROR(VLOOKUP(AE15,пр.взв!$D$6:$Q$70,5,0),"")</f>
        <v>КМС</v>
      </c>
      <c r="AD15" s="307" t="str">
        <f>IFERROR(VLOOKUP(AE15,пр.взв!$D$6:$Q$70,8,0),"")</f>
        <v>Р.Татарстан</v>
      </c>
      <c r="AE15" s="337">
        <v>42</v>
      </c>
      <c r="AF15" s="6"/>
      <c r="AG15" s="6" t="str">
        <f>IF(M32="","",IF(M32=M36,S36,M36))</f>
        <v/>
      </c>
      <c r="AH15" s="71">
        <f>IF(OR(K$20=A25,K$20=A27)," ",IF(E26=A25,A27,A25))</f>
        <v>21</v>
      </c>
      <c r="AI15" s="97">
        <f>IF(OR(AH10=" ",AH11=" ",AH12=" ",AH13=" ",AH14=" ",AH15=" "),AH16,AH15)</f>
        <v>21</v>
      </c>
      <c r="AJ15" s="39"/>
      <c r="AK15" s="6"/>
      <c r="AL15" s="6"/>
      <c r="AM15" s="6" t="str">
        <f>IF(O10=N8,N11,N8)</f>
        <v xml:space="preserve"> </v>
      </c>
      <c r="AN15" s="6"/>
    </row>
    <row r="16" spans="1:40" ht="12" customHeight="1">
      <c r="A16" s="303"/>
      <c r="B16" s="305"/>
      <c r="C16" s="305"/>
      <c r="D16" s="305"/>
      <c r="E16" s="73"/>
      <c r="F16" s="84"/>
      <c r="G16" s="110"/>
      <c r="H16" s="99"/>
      <c r="I16" s="6"/>
      <c r="J16" s="6"/>
      <c r="K16" s="49"/>
      <c r="L16" s="6"/>
      <c r="M16" s="104"/>
      <c r="N16" s="100"/>
      <c r="P16" s="105"/>
      <c r="Q16" s="100"/>
      <c r="S16" s="23"/>
      <c r="T16" s="6"/>
      <c r="U16" s="6"/>
      <c r="V16" s="49"/>
      <c r="W16" s="6"/>
      <c r="X16" s="96"/>
      <c r="Y16" s="110"/>
      <c r="Z16" s="49"/>
      <c r="AA16" s="6"/>
      <c r="AB16" s="305"/>
      <c r="AC16" s="305"/>
      <c r="AD16" s="305"/>
      <c r="AE16" s="338"/>
      <c r="AF16" s="6"/>
      <c r="AG16" s="6"/>
      <c r="AH16" s="71">
        <f>IF(OR(K$20=A29,K$20=A31)," ",IF(E30=A29,A31,A29))</f>
        <v>13</v>
      </c>
      <c r="AI16" s="97">
        <f>IF(OR(AH10=" ",AH11=" ",AH12=" ",AH13=" ",AH14=" ",AH15=" ",AH16=" "),AH17,AH16)</f>
        <v>13</v>
      </c>
      <c r="AJ16" s="39"/>
      <c r="AK16" s="6"/>
      <c r="AL16" s="6"/>
      <c r="AM16" s="6" t="str">
        <f>IF(O59=N57,N60,N57)</f>
        <v xml:space="preserve"> </v>
      </c>
      <c r="AN16" s="6"/>
    </row>
    <row r="17" spans="1:41" ht="12" customHeight="1">
      <c r="A17" s="310">
        <v>25</v>
      </c>
      <c r="B17" s="312" t="str">
        <f>IFERROR(VLOOKUP(A17,пр.взв!$D$6:$Q$70,2,0),"")</f>
        <v>АКСЕНОВ Артем</v>
      </c>
      <c r="C17" s="313" t="str">
        <f>IFERROR(VLOOKUP(A17,пр.взв!$D$6:$Q$70,5,0),"")</f>
        <v>КМС</v>
      </c>
      <c r="D17" s="299" t="str">
        <f>IFERROR(VLOOKUP(A17,пр.взв!$D$6:$Q$70,8,0),"")</f>
        <v>Калининградская</v>
      </c>
      <c r="E17" s="6"/>
      <c r="F17" s="73"/>
      <c r="G17" s="111"/>
      <c r="H17" s="80"/>
      <c r="I17" s="6"/>
      <c r="J17" s="6"/>
      <c r="K17" s="49"/>
      <c r="L17" s="308" t="str">
        <f>AG11</f>
        <v xml:space="preserve"> </v>
      </c>
      <c r="M17" s="309"/>
      <c r="N17" s="93"/>
      <c r="O17" s="94"/>
      <c r="P17" s="105"/>
      <c r="Q17" s="102"/>
      <c r="S17" s="23"/>
      <c r="T17" s="6"/>
      <c r="U17" s="6"/>
      <c r="V17" s="49"/>
      <c r="W17" s="6"/>
      <c r="X17" s="6"/>
      <c r="Y17" s="111"/>
      <c r="Z17" s="49"/>
      <c r="AA17" s="6"/>
      <c r="AB17" s="312" t="str">
        <f>IFERROR(VLOOKUP(AE17,пр.взв!$D$6:$Q$70,2,0),"")</f>
        <v>АБИТОВ Алим</v>
      </c>
      <c r="AC17" s="313" t="str">
        <f>IFERROR(VLOOKUP(AE17,пр.взв!$D$6:$Q$70,5,0),"")</f>
        <v>КМС</v>
      </c>
      <c r="AD17" s="299" t="str">
        <f>IFERROR(VLOOKUP(AE17,пр.взв!$D$6:$Q$70,8,0),"")</f>
        <v>КЧР</v>
      </c>
      <c r="AE17" s="339">
        <v>26</v>
      </c>
      <c r="AF17" s="6"/>
      <c r="AG17" s="6"/>
      <c r="AH17" s="71">
        <f>IF(OR(K$20=A33,K$20=A35)," ",IF(E34=A33,A35,A33))</f>
        <v>29</v>
      </c>
      <c r="AI17" s="6"/>
      <c r="AJ17" s="39"/>
      <c r="AK17" s="6"/>
      <c r="AL17" s="6"/>
      <c r="AM17" s="6" t="str">
        <f>IF(O17=N15,N18,N15)</f>
        <v xml:space="preserve"> </v>
      </c>
      <c r="AN17" s="6"/>
    </row>
    <row r="18" spans="1:41" ht="12" customHeight="1">
      <c r="A18" s="311"/>
      <c r="B18" s="300"/>
      <c r="C18" s="300"/>
      <c r="D18" s="300"/>
      <c r="E18" s="83"/>
      <c r="F18" s="92"/>
      <c r="G18" s="73"/>
      <c r="H18" s="23"/>
      <c r="I18" s="6"/>
      <c r="J18" s="6"/>
      <c r="K18" s="49"/>
      <c r="L18" s="6"/>
      <c r="M18" s="23"/>
      <c r="N18" s="99" t="str">
        <f>AG12</f>
        <v xml:space="preserve"> </v>
      </c>
      <c r="O18" s="100"/>
      <c r="P18" s="105"/>
      <c r="Q18" s="102"/>
      <c r="R18" s="112"/>
      <c r="S18" s="23"/>
      <c r="T18" s="6"/>
      <c r="U18" s="6"/>
      <c r="V18" s="49"/>
      <c r="W18" s="6"/>
      <c r="X18" s="6"/>
      <c r="Y18" s="6"/>
      <c r="Z18" s="96"/>
      <c r="AA18" s="77"/>
      <c r="AB18" s="300"/>
      <c r="AC18" s="300"/>
      <c r="AD18" s="300"/>
      <c r="AE18" s="322"/>
      <c r="AF18" s="6"/>
      <c r="AG18" s="6"/>
      <c r="AH18" s="39"/>
      <c r="AI18" s="6" t="s">
        <v>268</v>
      </c>
      <c r="AJ18" s="39"/>
      <c r="AK18" s="6" t="s">
        <v>268</v>
      </c>
      <c r="AL18" s="6" t="s">
        <v>268</v>
      </c>
      <c r="AM18" s="6" t="str">
        <f>IF(O66=N64,N67,N64)</f>
        <v xml:space="preserve"> </v>
      </c>
      <c r="AN18" s="6"/>
      <c r="AO18" s="6"/>
    </row>
    <row r="19" spans="1:41" ht="12" customHeight="1">
      <c r="A19" s="302">
        <v>57</v>
      </c>
      <c r="B19" s="304" t="str">
        <f>IFERROR(VLOOKUP(A19,пр.взв!$D$6:$Q$70,2,0),"")</f>
        <v/>
      </c>
      <c r="C19" s="306" t="str">
        <f>IFERROR(VLOOKUP(A19,пр.взв!$D$6:$Q$70,5,0),"")</f>
        <v/>
      </c>
      <c r="D19" s="307" t="str">
        <f>IFERROR(VLOOKUP(A19,пр.взв!$D$6:$Q$70,8,0),"")</f>
        <v/>
      </c>
      <c r="E19" s="98"/>
      <c r="F19" s="73"/>
      <c r="G19" s="73"/>
      <c r="H19" s="80"/>
      <c r="I19" s="6"/>
      <c r="J19" s="6"/>
      <c r="K19" s="49"/>
      <c r="L19" s="6"/>
      <c r="M19" s="23"/>
      <c r="O19" s="102"/>
      <c r="P19" s="113"/>
      <c r="Q19" s="102"/>
      <c r="R19" s="114"/>
      <c r="S19" s="23"/>
      <c r="T19" s="6"/>
      <c r="U19" s="6"/>
      <c r="V19" s="49"/>
      <c r="W19" s="6"/>
      <c r="X19" s="6"/>
      <c r="Y19" s="6"/>
      <c r="Z19" s="6"/>
      <c r="AA19" s="101"/>
      <c r="AB19" s="304" t="str">
        <f>IFERROR(VLOOKUP(AE19,пр.взв!$D$6:$Q$70,2,0),"")</f>
        <v/>
      </c>
      <c r="AC19" s="306" t="str">
        <f>IFERROR(VLOOKUP(AE19,пр.взв!$D$6:$Q$70,5,0),"")</f>
        <v/>
      </c>
      <c r="AD19" s="307" t="str">
        <f>IFERROR(VLOOKUP(AE19,пр.взв!$D$6:$Q$70,8,0),"")</f>
        <v/>
      </c>
      <c r="AE19" s="337">
        <v>58</v>
      </c>
      <c r="AF19" s="6"/>
      <c r="AG19" s="6"/>
      <c r="AH19" s="71">
        <f>IF(OR(K$53=A38,K$53=A40)," ",IF(E39=A38,A40,A38))</f>
        <v>3</v>
      </c>
      <c r="AI19" s="97">
        <f>IF(AH19=" ",AH20,AH19)</f>
        <v>3</v>
      </c>
      <c r="AJ19" s="71" t="str">
        <f>IF(OR(K$53=E39,K$53=E43)," ",IF(G41=E39,E43,E39))</f>
        <v xml:space="preserve"> </v>
      </c>
      <c r="AK19" s="97" t="str">
        <f>IF(AJ19=" ",AJ20,AJ19)</f>
        <v xml:space="preserve"> </v>
      </c>
      <c r="AL19" s="6"/>
      <c r="AM19" s="6" t="s">
        <v>267</v>
      </c>
      <c r="AN19" s="6"/>
    </row>
    <row r="20" spans="1:41" ht="12" customHeight="1">
      <c r="A20" s="303"/>
      <c r="B20" s="305"/>
      <c r="C20" s="305"/>
      <c r="D20" s="305"/>
      <c r="E20" s="73"/>
      <c r="F20" s="73"/>
      <c r="G20" s="73"/>
      <c r="H20" s="23"/>
      <c r="I20" s="6"/>
      <c r="J20" s="6"/>
      <c r="K20" s="85"/>
      <c r="L20" s="88"/>
      <c r="M20" s="75"/>
      <c r="O20" s="99" t="str">
        <f>AG13</f>
        <v xml:space="preserve"> </v>
      </c>
      <c r="P20" s="115"/>
      <c r="Q20" s="102"/>
      <c r="S20" s="23"/>
      <c r="T20" s="88"/>
      <c r="U20" s="85"/>
      <c r="V20" s="49"/>
      <c r="W20" s="6"/>
      <c r="X20" s="6"/>
      <c r="Y20" s="6"/>
      <c r="Z20" s="6"/>
      <c r="AA20" s="6"/>
      <c r="AB20" s="305"/>
      <c r="AC20" s="305"/>
      <c r="AD20" s="305"/>
      <c r="AE20" s="338"/>
      <c r="AF20" s="6"/>
      <c r="AG20" s="6"/>
      <c r="AH20" s="71">
        <f>IF(OR(K$53=A42,K$53=A44)," ",IF(E43=A42,A44,A42))</f>
        <v>19</v>
      </c>
      <c r="AI20" s="97">
        <f>IF(OR(AH18=" ",AH19=" ",AH20=" "),AH21,AH20)</f>
        <v>19</v>
      </c>
      <c r="AJ20" s="71" t="str">
        <f>IF(OR(K$53=E47,K$53=E51)," ",IF(G49=E47,E51,E47))</f>
        <v xml:space="preserve"> </v>
      </c>
      <c r="AK20" s="97" t="str">
        <f>IF(OR(AJ18=" ",AJ19=" ",AJ20=" "),AJ21,AJ20)</f>
        <v xml:space="preserve"> </v>
      </c>
      <c r="AL20" s="6">
        <f>IF(AND(OR(K53=G41,K53=G49),I61=G57),G65,IF(AND(OR(K53=G41,K53=G49),I61=G65),G57,IF(I46=G41,G49,G41)))</f>
        <v>0</v>
      </c>
      <c r="AM20" s="6" t="str">
        <f>IF(P12=O10,O13,O10)</f>
        <v xml:space="preserve"> </v>
      </c>
      <c r="AN20" s="6"/>
    </row>
    <row r="21" spans="1:41" ht="12" customHeight="1">
      <c r="A21" s="310">
        <v>5</v>
      </c>
      <c r="B21" s="312" t="str">
        <f>IFERROR(VLOOKUP(A21,пр.взв!$D$6:$Q$70,2,0),"")</f>
        <v>МАРКОВ Егор</v>
      </c>
      <c r="C21" s="313" t="str">
        <f>IFERROR(VLOOKUP(A21,пр.взв!$D$6:$Q$70,5,0),"")</f>
        <v>КМС</v>
      </c>
      <c r="D21" s="299" t="str">
        <f>IFERROR(VLOOKUP(A21,пр.взв!$D$6:$Q$70,8,0),"")</f>
        <v>Московская</v>
      </c>
      <c r="E21" s="6"/>
      <c r="F21" s="6"/>
      <c r="G21" s="67"/>
      <c r="H21" s="67"/>
      <c r="I21" s="75"/>
      <c r="J21" s="75"/>
      <c r="K21" s="89"/>
      <c r="L21" s="116"/>
      <c r="M21" s="6"/>
      <c r="N21" s="6"/>
      <c r="P21" s="6"/>
      <c r="Q21" s="99"/>
      <c r="R21" s="103"/>
      <c r="S21" s="6"/>
      <c r="T21" s="49"/>
      <c r="U21" s="89"/>
      <c r="V21" s="49"/>
      <c r="W21" s="6"/>
      <c r="X21" s="6"/>
      <c r="Y21" s="6"/>
      <c r="Z21" s="6"/>
      <c r="AA21" s="6"/>
      <c r="AB21" s="312" t="str">
        <f>IFERROR(VLOOKUP(AE21,пр.взв!$D$6:$Q$70,2,0),"")</f>
        <v>СТАШ Тагир</v>
      </c>
      <c r="AC21" s="313" t="str">
        <f>IFERROR(VLOOKUP(AE21,пр.взв!$D$6:$Q$70,5,0),"")</f>
        <v>КМС</v>
      </c>
      <c r="AD21" s="299" t="str">
        <f>IFERROR(VLOOKUP(AE21,пр.взв!$D$6:$Q$70,8,0),"")</f>
        <v>Р.Адыгея</v>
      </c>
      <c r="AE21" s="336">
        <v>6</v>
      </c>
      <c r="AF21" s="6"/>
      <c r="AG21" s="6"/>
      <c r="AH21" s="71">
        <f>IF(OR(K$53=A46,K$53=A48)," ",IF(E47=A46,A48,A46))</f>
        <v>11</v>
      </c>
      <c r="AI21" s="97">
        <f>IF(OR(AH18=" ",AH19=" ",AH20=" ",AH21=" "),AH22,AH21)</f>
        <v>11</v>
      </c>
      <c r="AJ21" s="71" t="str">
        <f>IF(OR(K$53=E55,K$53=E59)," ",IF(G57=E55,E59,E55))</f>
        <v xml:space="preserve"> </v>
      </c>
      <c r="AK21" s="97" t="str">
        <f>IF(OR(AJ18=" ",AJ19=" ",AJ20=" ",AJ21=" "),AJ22,AJ21)</f>
        <v xml:space="preserve"> </v>
      </c>
      <c r="AL21" s="6"/>
      <c r="AM21" s="6" t="str">
        <f>IF(P61=O59,O62,O59)</f>
        <v xml:space="preserve"> </v>
      </c>
      <c r="AN21" s="6"/>
    </row>
    <row r="22" spans="1:41" ht="12" customHeight="1">
      <c r="A22" s="311"/>
      <c r="B22" s="300"/>
      <c r="C22" s="300"/>
      <c r="D22" s="300"/>
      <c r="E22" s="72"/>
      <c r="F22" s="73"/>
      <c r="G22" s="74"/>
      <c r="H22" s="23"/>
      <c r="I22" s="103"/>
      <c r="J22" s="75"/>
      <c r="K22" s="117"/>
      <c r="L22" s="116"/>
      <c r="M22" s="6"/>
      <c r="N22" s="6"/>
      <c r="O22" s="6"/>
      <c r="P22" s="6"/>
      <c r="Q22" s="6"/>
      <c r="R22" s="95"/>
      <c r="S22" s="6"/>
      <c r="T22" s="49"/>
      <c r="U22" s="102"/>
      <c r="V22" s="49"/>
      <c r="W22" s="6"/>
      <c r="X22" s="6"/>
      <c r="Y22" s="6"/>
      <c r="Z22" s="6"/>
      <c r="AA22" s="76"/>
      <c r="AB22" s="300"/>
      <c r="AC22" s="300"/>
      <c r="AD22" s="300"/>
      <c r="AE22" s="322"/>
      <c r="AF22" s="6"/>
      <c r="AG22" s="6"/>
      <c r="AH22" s="71">
        <f>IF(OR(K$53=A50,K$53=A52)," ",IF(E51=A50,A52,A50))</f>
        <v>27</v>
      </c>
      <c r="AI22" s="97">
        <f>IF(OR(AH18=" ",AH19=" ",AH20=" ",AH21=" ",AH22=" "),AH23,AH22)</f>
        <v>27</v>
      </c>
      <c r="AJ22" s="71" t="str">
        <f>IF(OR(K$53=E63,K$53=E67)," ",IF(G65=E63,E67,E63))</f>
        <v xml:space="preserve"> </v>
      </c>
      <c r="AK22" s="6"/>
      <c r="AL22" s="6"/>
      <c r="AM22" s="6" t="str">
        <f>IF(P19=O17,O20,O17)</f>
        <v xml:space="preserve"> </v>
      </c>
      <c r="AN22" s="6"/>
    </row>
    <row r="23" spans="1:41" ht="12" customHeight="1">
      <c r="A23" s="302">
        <v>37</v>
      </c>
      <c r="B23" s="304" t="str">
        <f>IFERROR(VLOOKUP(A23,пр.взв!$D$6:$Q$70,2,0),"")</f>
        <v>ДУНГЕРОВ Вадим</v>
      </c>
      <c r="C23" s="306" t="str">
        <f>IFERROR(VLOOKUP(A23,пр.взв!$D$6:$Q$70,5,0),"")</f>
        <v>МС</v>
      </c>
      <c r="D23" s="307" t="str">
        <f>IFERROR(VLOOKUP(A23,пр.взв!$D$6:$Q$70,8,0),"")</f>
        <v>Москва</v>
      </c>
      <c r="E23" s="78"/>
      <c r="F23" s="79"/>
      <c r="G23" s="73"/>
      <c r="H23" s="80"/>
      <c r="I23" s="75"/>
      <c r="J23" s="103"/>
      <c r="K23" s="49"/>
      <c r="L23" s="116"/>
      <c r="M23" s="6"/>
      <c r="N23" s="6"/>
      <c r="O23" s="6"/>
      <c r="P23" s="6"/>
      <c r="Q23" s="6"/>
      <c r="R23" s="6"/>
      <c r="S23" s="6"/>
      <c r="T23" s="49"/>
      <c r="U23" s="102"/>
      <c r="V23" s="49"/>
      <c r="W23" s="6"/>
      <c r="X23" s="6"/>
      <c r="Y23" s="6"/>
      <c r="Z23" s="81"/>
      <c r="AA23" s="82"/>
      <c r="AB23" s="304" t="str">
        <f>IFERROR(VLOOKUP(AE23,пр.взв!$D$6:$Q$70,2,0),"")</f>
        <v>ДМИТРИЕВ Владислав</v>
      </c>
      <c r="AC23" s="306" t="str">
        <f>IFERROR(VLOOKUP(AE23,пр.взв!$D$6:$Q$70,5,0),"")</f>
        <v>КМС</v>
      </c>
      <c r="AD23" s="307" t="str">
        <f>IFERROR(VLOOKUP(AE23,пр.взв!$D$6:$Q$70,8,0),"")</f>
        <v>Калининградская</v>
      </c>
      <c r="AE23" s="337">
        <v>38</v>
      </c>
      <c r="AF23" s="6"/>
      <c r="AG23" s="6"/>
      <c r="AH23" s="71">
        <f>IF(OR(K$53=A54,K$53=A56)," ",IF(E55=A54,A56,A54))</f>
        <v>7</v>
      </c>
      <c r="AI23" s="97">
        <f>IF(OR(AH18=" ",AH19=" ",AH20=" ",AH21=" ",AH22=" ",AH23=" "),AH24,AH23)</f>
        <v>7</v>
      </c>
      <c r="AJ23" s="39"/>
      <c r="AK23" s="6"/>
      <c r="AL23" s="6"/>
      <c r="AM23" s="6" t="str">
        <f>IF(P68=O66,O69,O66)</f>
        <v xml:space="preserve"> </v>
      </c>
      <c r="AN23" s="6"/>
    </row>
    <row r="24" spans="1:41" ht="12" customHeight="1">
      <c r="A24" s="303"/>
      <c r="B24" s="305"/>
      <c r="C24" s="305"/>
      <c r="D24" s="305"/>
      <c r="E24" s="73"/>
      <c r="F24" s="84"/>
      <c r="G24" s="85"/>
      <c r="H24" s="75"/>
      <c r="I24" s="103"/>
      <c r="J24" s="75"/>
      <c r="K24" s="49"/>
      <c r="L24" s="6"/>
      <c r="M24" s="49"/>
      <c r="N24" s="6"/>
      <c r="O24" s="6"/>
      <c r="P24" s="6"/>
      <c r="Q24" s="6"/>
      <c r="R24" s="6"/>
      <c r="S24" s="73"/>
      <c r="T24" s="49"/>
      <c r="U24" s="6"/>
      <c r="V24" s="49"/>
      <c r="W24" s="6"/>
      <c r="X24" s="6"/>
      <c r="Y24" s="85"/>
      <c r="Z24" s="49"/>
      <c r="AA24" s="6"/>
      <c r="AB24" s="305"/>
      <c r="AC24" s="305"/>
      <c r="AD24" s="305"/>
      <c r="AE24" s="338"/>
      <c r="AF24" s="6"/>
      <c r="AG24" s="6"/>
      <c r="AH24" s="71">
        <f>IF(OR(K$53=A58,K$53=A60)," ",IF(E59=A58,A60,A58))</f>
        <v>23</v>
      </c>
      <c r="AI24" s="97">
        <f>IF(OR(AH18=" ",AH19=" ",AH20=" ",AH21=" ",AH22=" ",AH23=" ",AH24=" "),AH25,AH24)</f>
        <v>23</v>
      </c>
      <c r="AJ24" s="39"/>
      <c r="AK24" s="6"/>
      <c r="AL24" s="6"/>
      <c r="AM24" s="6" t="s">
        <v>267</v>
      </c>
      <c r="AN24" s="6"/>
    </row>
    <row r="25" spans="1:41" ht="12" customHeight="1">
      <c r="A25" s="310">
        <v>21</v>
      </c>
      <c r="B25" s="312" t="str">
        <f>IFERROR(VLOOKUP(A25,пр.взв!$D$6:$Q$70,2,0),"")</f>
        <v>ЁСИНАГА Кэйта</v>
      </c>
      <c r="C25" s="313" t="str">
        <f>IFERROR(VLOOKUP(A25,пр.взв!$D$6:$Q$70,5,0),"")</f>
        <v>КМС</v>
      </c>
      <c r="D25" s="299" t="str">
        <f>IFERROR(VLOOKUP(A25,пр.взв!$D$6:$Q$70,8,0),"")</f>
        <v>Хабаровский</v>
      </c>
      <c r="E25" s="6"/>
      <c r="F25" s="73"/>
      <c r="G25" s="89"/>
      <c r="H25" s="118"/>
      <c r="I25" s="75"/>
      <c r="J25" s="75"/>
      <c r="K25" s="117"/>
      <c r="L25" s="6"/>
      <c r="M25" s="49"/>
      <c r="N25" s="6"/>
      <c r="O25" s="103"/>
      <c r="P25" s="75"/>
      <c r="Q25" s="75"/>
      <c r="R25" s="95"/>
      <c r="S25" s="6"/>
      <c r="T25" s="49"/>
      <c r="U25" s="6"/>
      <c r="V25" s="49"/>
      <c r="W25" s="6"/>
      <c r="X25" s="81"/>
      <c r="Y25" s="89"/>
      <c r="Z25" s="49"/>
      <c r="AA25" s="6"/>
      <c r="AB25" s="312" t="str">
        <f>IFERROR(VLOOKUP(AE25,пр.взв!$D$6:$Q$70,2,0),"")</f>
        <v>ТРУБНИКОВ Денис</v>
      </c>
      <c r="AC25" s="313" t="str">
        <f>IFERROR(VLOOKUP(AE25,пр.взв!$D$6:$Q$70,5,0),"")</f>
        <v>1р</v>
      </c>
      <c r="AD25" s="299" t="str">
        <f>IFERROR(VLOOKUP(AE25,пр.взв!$D$6:$Q$70,8,0),"")</f>
        <v>Свердловская</v>
      </c>
      <c r="AE25" s="336">
        <v>22</v>
      </c>
      <c r="AF25" s="6"/>
      <c r="AG25" s="6"/>
      <c r="AH25" s="71">
        <f>IF(OR(K$53=A62,K$53=A64)," ",IF(E63=A62,A64,A62))</f>
        <v>15</v>
      </c>
      <c r="AI25" s="97">
        <f>IF(OR(AH18=" ",AH19=" ",AH20=" ",AH21=" ",AH22=" ",AH23=" ",AH24=" ",AH25=" "),AH26,AH25)</f>
        <v>15</v>
      </c>
      <c r="AJ25" s="39"/>
      <c r="AK25" s="6"/>
      <c r="AL25" s="6"/>
      <c r="AM25" s="6">
        <f>IF(пр.хода!Q15=пр.хода!P12,пр.хода!P19,пр.хода!P12)</f>
        <v>0</v>
      </c>
      <c r="AN25" s="6"/>
    </row>
    <row r="26" spans="1:41" ht="12" customHeight="1">
      <c r="A26" s="311"/>
      <c r="B26" s="300"/>
      <c r="C26" s="300"/>
      <c r="D26" s="300"/>
      <c r="E26" s="83"/>
      <c r="F26" s="92"/>
      <c r="G26" s="73"/>
      <c r="H26" s="105"/>
      <c r="I26" s="75"/>
      <c r="J26" s="75"/>
      <c r="K26" s="49"/>
      <c r="L26" s="6"/>
      <c r="M26" s="49"/>
      <c r="N26" s="6"/>
      <c r="O26" s="6"/>
      <c r="P26" s="67" t="s">
        <v>269</v>
      </c>
      <c r="Q26" s="6"/>
      <c r="R26" s="6"/>
      <c r="S26" s="6"/>
      <c r="T26" s="49"/>
      <c r="U26" s="6"/>
      <c r="V26" s="49"/>
      <c r="W26" s="6"/>
      <c r="X26" s="49"/>
      <c r="Y26" s="6"/>
      <c r="Z26" s="96"/>
      <c r="AA26" s="77"/>
      <c r="AB26" s="300"/>
      <c r="AC26" s="300"/>
      <c r="AD26" s="300"/>
      <c r="AE26" s="322"/>
      <c r="AF26" s="6"/>
      <c r="AG26" s="6"/>
      <c r="AH26" s="71">
        <f>IF(OR(K$53=A66,K$53=A68)," ",IF(E67=A66,A68,A66))</f>
        <v>31</v>
      </c>
      <c r="AI26" s="6"/>
      <c r="AJ26" s="39"/>
      <c r="AK26" s="6"/>
      <c r="AL26" s="6"/>
      <c r="AM26" s="6">
        <f>IF(пр.хода!Q64=пр.хода!P61,пр.хода!P68,пр.хода!P61)</f>
        <v>0</v>
      </c>
      <c r="AN26" s="6"/>
    </row>
    <row r="27" spans="1:41" ht="12" customHeight="1">
      <c r="A27" s="302">
        <v>53</v>
      </c>
      <c r="B27" s="304" t="str">
        <f>IFERROR(VLOOKUP(A27,пр.взв!$D$6:$Q$70,2,0),"")</f>
        <v/>
      </c>
      <c r="C27" s="306" t="str">
        <f>IFERROR(VLOOKUP(A27,пр.взв!$D$6:$Q$70,5,0),"")</f>
        <v/>
      </c>
      <c r="D27" s="307" t="str">
        <f>IFERROR(VLOOKUP(A27,пр.взв!$D$6:$Q$70,8,0),"")</f>
        <v/>
      </c>
      <c r="E27" s="98"/>
      <c r="F27" s="73"/>
      <c r="G27" s="73"/>
      <c r="H27" s="106"/>
      <c r="I27" s="75"/>
      <c r="J27" s="103"/>
      <c r="K27" s="49"/>
      <c r="L27" s="6"/>
      <c r="M27" s="49"/>
      <c r="N27" s="315" t="str">
        <f>IFERROR(VLOOKUP(R18,пр.взв!$D$6:$Q$70,2,0),"")</f>
        <v/>
      </c>
      <c r="O27" s="316"/>
      <c r="P27" s="316"/>
      <c r="Q27" s="316"/>
      <c r="R27" s="317"/>
      <c r="S27" s="6"/>
      <c r="T27" s="49"/>
      <c r="U27" s="6"/>
      <c r="V27" s="49"/>
      <c r="W27" s="6"/>
      <c r="X27" s="49"/>
      <c r="Y27" s="6"/>
      <c r="Z27" s="6"/>
      <c r="AA27" s="101"/>
      <c r="AB27" s="304" t="str">
        <f>IFERROR(VLOOKUP(AE27,пр.взв!$D$6:$Q$70,2,0),"")</f>
        <v/>
      </c>
      <c r="AC27" s="306" t="str">
        <f>IFERROR(VLOOKUP(AE27,пр.взв!$D$6:$Q$70,5,0),"")</f>
        <v/>
      </c>
      <c r="AD27" s="307" t="str">
        <f>IFERROR(VLOOKUP(AE27,пр.взв!$D$6:$Q$70,8,0),"")</f>
        <v/>
      </c>
      <c r="AE27" s="337">
        <v>54</v>
      </c>
      <c r="AF27" s="6"/>
      <c r="AG27" s="6"/>
      <c r="AH27" s="39"/>
      <c r="AI27" s="6" t="s">
        <v>270</v>
      </c>
      <c r="AJ27" s="39"/>
      <c r="AK27" s="6" t="s">
        <v>270</v>
      </c>
      <c r="AL27" s="6" t="s">
        <v>270</v>
      </c>
      <c r="AM27" s="6" t="s">
        <v>267</v>
      </c>
      <c r="AN27" s="88"/>
    </row>
    <row r="28" spans="1:41" ht="12" customHeight="1">
      <c r="A28" s="303"/>
      <c r="B28" s="305"/>
      <c r="C28" s="305"/>
      <c r="D28" s="305"/>
      <c r="E28" s="73"/>
      <c r="F28" s="73"/>
      <c r="G28" s="84"/>
      <c r="H28" s="75"/>
      <c r="I28" s="110"/>
      <c r="J28" s="119"/>
      <c r="K28" s="49"/>
      <c r="L28" s="6"/>
      <c r="M28" s="49"/>
      <c r="N28" s="318"/>
      <c r="O28" s="319"/>
      <c r="P28" s="319"/>
      <c r="Q28" s="319"/>
      <c r="R28" s="320"/>
      <c r="S28" s="6"/>
      <c r="T28" s="49"/>
      <c r="U28" s="6"/>
      <c r="V28" s="96"/>
      <c r="W28" s="110"/>
      <c r="X28" s="49"/>
      <c r="Y28" s="6"/>
      <c r="Z28" s="6"/>
      <c r="AA28" s="6"/>
      <c r="AB28" s="305"/>
      <c r="AC28" s="305"/>
      <c r="AD28" s="305"/>
      <c r="AE28" s="338"/>
      <c r="AF28" s="6"/>
      <c r="AG28" s="6"/>
      <c r="AH28" s="71">
        <f>IF(OR(U$20=AE5,U$20=AE7)," ",IF(AA6=AE5,AE7,AE5))</f>
        <v>2</v>
      </c>
      <c r="AI28" s="97">
        <f>IF(AH28=" ",AH29,AH28)</f>
        <v>2</v>
      </c>
      <c r="AJ28" s="71" t="str">
        <f>IF(OR(U$20=AA6,U$20=AA10)," ",IF(Y8=AA6,AA10,AA6))</f>
        <v xml:space="preserve"> </v>
      </c>
      <c r="AK28" s="97" t="str">
        <f>IF(AJ28=" ",AJ29,AJ28)</f>
        <v xml:space="preserve"> </v>
      </c>
      <c r="AL28" s="6"/>
      <c r="AM28" s="6">
        <f>IF(пр.хода!R18=пр.хода!Q15,пр.хода!Q21,пр.хода!Q15)</f>
        <v>0</v>
      </c>
      <c r="AN28" s="6"/>
    </row>
    <row r="29" spans="1:41" ht="12" customHeight="1">
      <c r="A29" s="310">
        <v>13</v>
      </c>
      <c r="B29" s="312" t="str">
        <f>IFERROR(VLOOKUP(A29,пр.взв!$D$6:$Q$70,2,0),"")</f>
        <v>НЕДОИМКИН  Максим</v>
      </c>
      <c r="C29" s="313" t="str">
        <f>IFERROR(VLOOKUP(A29,пр.взв!$D$6:$Q$70,5,0),"")</f>
        <v>КМС</v>
      </c>
      <c r="D29" s="299" t="str">
        <f>IFERROR(VLOOKUP(A29,пр.взв!$D$6:$Q$70,8,0),"")</f>
        <v>Алтайский</v>
      </c>
      <c r="E29" s="6"/>
      <c r="F29" s="6"/>
      <c r="G29" s="73"/>
      <c r="H29" s="103"/>
      <c r="I29" s="111"/>
      <c r="J29" s="75"/>
      <c r="K29" s="6"/>
      <c r="L29" s="6"/>
      <c r="M29" s="49"/>
      <c r="N29" s="75"/>
      <c r="O29" s="6"/>
      <c r="P29" s="120"/>
      <c r="Q29" s="75"/>
      <c r="R29" s="95"/>
      <c r="S29" s="6"/>
      <c r="T29" s="49"/>
      <c r="U29" s="6"/>
      <c r="V29" s="6"/>
      <c r="W29" s="111"/>
      <c r="X29" s="49"/>
      <c r="Y29" s="6"/>
      <c r="Z29" s="6"/>
      <c r="AA29" s="6"/>
      <c r="AB29" s="312" t="str">
        <f>IFERROR(VLOOKUP(AE29,пр.взв!$D$6:$Q$70,2,0),"")</f>
        <v>ШАЛЫГИН Нестор</v>
      </c>
      <c r="AC29" s="313" t="str">
        <f>IFERROR(VLOOKUP(AE29,пр.взв!$D$6:$Q$70,5,0),"")</f>
        <v>КМС</v>
      </c>
      <c r="AD29" s="299" t="str">
        <f>IFERROR(VLOOKUP(AE29,пр.взв!$D$6:$Q$70,8,0),"")</f>
        <v>Москва</v>
      </c>
      <c r="AE29" s="336">
        <v>14</v>
      </c>
      <c r="AF29" s="6"/>
      <c r="AG29" s="6"/>
      <c r="AH29" s="71">
        <f>IF(OR(U$20=AE9,U$20=AE11)," ",IF(AA10=AE9,AE11,AE9))</f>
        <v>18</v>
      </c>
      <c r="AI29" s="97">
        <f>IF(OR(AH28=" ",AH29=" "),AH30,AH29)</f>
        <v>18</v>
      </c>
      <c r="AJ29" s="71" t="str">
        <f>IF(OR(U$20=AA14,U$20=AA18)," ",IF(Y16=AA14,AA18,AA14))</f>
        <v xml:space="preserve"> </v>
      </c>
      <c r="AK29" s="97" t="str">
        <f>IF(OR(AJ28=" ",AJ29=" "),AJ30,AJ29)</f>
        <v xml:space="preserve"> </v>
      </c>
      <c r="AL29" s="6">
        <f>IF(AND(OR(U20=Y8,U20=Y16),W28=Y24),Y32,IF(AND(OR(U20=Y8,U20=Y16),W28=Y32),Y24,IF(W12=Y8,Y16,Y8)))</f>
        <v>0</v>
      </c>
      <c r="AM29" s="6" t="str">
        <f>IF(пр.хода!R67=пр.хода!Q64,пр.хода!Q69,пр.хода!Q64)</f>
        <v/>
      </c>
      <c r="AN29" s="6"/>
    </row>
    <row r="30" spans="1:41" ht="12" customHeight="1">
      <c r="A30" s="311"/>
      <c r="B30" s="300"/>
      <c r="C30" s="300"/>
      <c r="D30" s="300"/>
      <c r="E30" s="72"/>
      <c r="F30" s="73"/>
      <c r="G30" s="73"/>
      <c r="H30" s="104"/>
      <c r="I30" s="6"/>
      <c r="J30" s="6"/>
      <c r="K30" s="6"/>
      <c r="L30" s="6"/>
      <c r="M30" s="49"/>
      <c r="N30" s="6"/>
      <c r="O30" s="6"/>
      <c r="P30" s="103"/>
      <c r="Q30" s="75"/>
      <c r="R30" s="95"/>
      <c r="S30" s="6"/>
      <c r="T30" s="49"/>
      <c r="U30" s="6"/>
      <c r="V30" s="6"/>
      <c r="W30" s="6"/>
      <c r="X30" s="49"/>
      <c r="Y30" s="6"/>
      <c r="Z30" s="6"/>
      <c r="AA30" s="76"/>
      <c r="AB30" s="300"/>
      <c r="AC30" s="300"/>
      <c r="AD30" s="300"/>
      <c r="AE30" s="322"/>
      <c r="AF30" s="6"/>
      <c r="AG30" s="6"/>
      <c r="AH30" s="71">
        <f>IF(OR(U$20=AE13,U$20=AE15)," ",IF(AA14=AE13,AE15,AE13))</f>
        <v>10</v>
      </c>
      <c r="AI30" s="97">
        <f>IF(OR(AH28=" ",AH29=" ",AH30=" "),AH31,AH30)</f>
        <v>10</v>
      </c>
      <c r="AJ30" s="71" t="str">
        <f>IF(OR(U$20=AA22,U$20=AA26)," ",IF(Y24=AA22,AA26,AA22))</f>
        <v xml:space="preserve"> </v>
      </c>
      <c r="AK30" s="97" t="str">
        <f>IF(OR(AJ28=" ",AJ29=" ",AJ30=" "),AJ31,AJ30)</f>
        <v xml:space="preserve"> </v>
      </c>
      <c r="AL30" s="6"/>
      <c r="AM30" s="6"/>
      <c r="AN30" s="6"/>
    </row>
    <row r="31" spans="1:41" ht="12" customHeight="1">
      <c r="A31" s="302">
        <v>45</v>
      </c>
      <c r="B31" s="304" t="str">
        <f>IFERROR(VLOOKUP(A31,пр.взв!$D$6:$Q$70,2,0),"")</f>
        <v/>
      </c>
      <c r="C31" s="306" t="str">
        <f>IFERROR(VLOOKUP(A31,пр.взв!$D$6:$Q$70,5,0),"")</f>
        <v/>
      </c>
      <c r="D31" s="307" t="str">
        <f>IFERROR(VLOOKUP(A31,пр.взв!$D$6:$Q$70,8,0),"")</f>
        <v/>
      </c>
      <c r="E31" s="78"/>
      <c r="F31" s="79"/>
      <c r="G31" s="73"/>
      <c r="H31" s="106"/>
      <c r="I31" s="6"/>
      <c r="J31" s="6"/>
      <c r="K31" s="6"/>
      <c r="L31" s="6"/>
      <c r="M31" s="49"/>
      <c r="N31" s="6"/>
      <c r="O31" s="6"/>
      <c r="P31" s="67" t="s">
        <v>271</v>
      </c>
      <c r="Q31" s="6"/>
      <c r="R31" s="6"/>
      <c r="S31" s="6"/>
      <c r="T31" s="49"/>
      <c r="U31" s="6"/>
      <c r="V31" s="6"/>
      <c r="W31" s="6"/>
      <c r="X31" s="49"/>
      <c r="Y31" s="6"/>
      <c r="Z31" s="81"/>
      <c r="AA31" s="82"/>
      <c r="AB31" s="304" t="str">
        <f>IFERROR(VLOOKUP(AE31,пр.взв!$D$6:$Q$70,2,0),"")</f>
        <v/>
      </c>
      <c r="AC31" s="306" t="str">
        <f>IFERROR(VLOOKUP(AE31,пр.взв!$D$6:$Q$70,5,0),"")</f>
        <v/>
      </c>
      <c r="AD31" s="307" t="str">
        <f>IFERROR(VLOOKUP(AE31,пр.взв!$D$6:$Q$70,8,0),"")</f>
        <v/>
      </c>
      <c r="AE31" s="337">
        <v>46</v>
      </c>
      <c r="AF31" s="6"/>
      <c r="AG31" s="6"/>
      <c r="AH31" s="71">
        <f>IF(OR(U$20=AE17,U$20=AE19)," ",IF(AA18=AE17,AE19,AE17))</f>
        <v>26</v>
      </c>
      <c r="AI31" s="97">
        <f>IF(OR(AH28=" ",AH29=" ",AH30=" ",AH31=" "),AH32,AH31)</f>
        <v>26</v>
      </c>
      <c r="AJ31" s="71" t="str">
        <f>IF(OR(U$20=AA30,U$20=AA34)," ",IF(Y32=AA30,AA34,AA30))</f>
        <v xml:space="preserve"> </v>
      </c>
      <c r="AK31" s="6"/>
      <c r="AL31" s="6"/>
      <c r="AM31" s="6"/>
      <c r="AN31" s="6"/>
    </row>
    <row r="32" spans="1:41" ht="12" customHeight="1">
      <c r="A32" s="303"/>
      <c r="B32" s="305"/>
      <c r="C32" s="305"/>
      <c r="D32" s="305"/>
      <c r="E32" s="73"/>
      <c r="F32" s="84"/>
      <c r="G32" s="110"/>
      <c r="H32" s="99"/>
      <c r="I32" s="6"/>
      <c r="J32" s="6"/>
      <c r="K32" s="6"/>
      <c r="L32" s="6"/>
      <c r="M32" s="121"/>
      <c r="N32" s="6"/>
      <c r="O32" s="6"/>
      <c r="P32" s="6"/>
      <c r="Q32" s="6"/>
      <c r="R32" s="6"/>
      <c r="S32" s="6"/>
      <c r="T32" s="49"/>
      <c r="U32" s="6"/>
      <c r="V32" s="6"/>
      <c r="W32" s="6"/>
      <c r="X32" s="96"/>
      <c r="Y32" s="110"/>
      <c r="Z32" s="49"/>
      <c r="AA32" s="6"/>
      <c r="AB32" s="305"/>
      <c r="AC32" s="305"/>
      <c r="AD32" s="305"/>
      <c r="AE32" s="338"/>
      <c r="AF32" s="6"/>
      <c r="AG32" s="6"/>
      <c r="AH32" s="71">
        <f>IF(OR(U$20=AE21,U$20=AE23)," ",IF(AA22=AE21,AE23,AE21))</f>
        <v>6</v>
      </c>
      <c r="AI32" s="97">
        <f>IF(OR(AH28=" ",AH29=" ",AH30=" ",AH31=" ",AH32=" "),AH33,AH32)</f>
        <v>6</v>
      </c>
      <c r="AJ32" s="39"/>
      <c r="AK32" s="6"/>
      <c r="AL32" s="6"/>
      <c r="AM32" s="6"/>
      <c r="AN32" s="6"/>
    </row>
    <row r="33" spans="1:43" ht="12" customHeight="1">
      <c r="A33" s="310">
        <v>29</v>
      </c>
      <c r="B33" s="312" t="str">
        <f>IFERROR(VLOOKUP(A33,пр.взв!$D$6:$Q$70,2,0),"")</f>
        <v>РАШКИН Никита</v>
      </c>
      <c r="C33" s="313" t="str">
        <f>IFERROR(VLOOKUP(A33,пр.взв!$D$6:$Q$70,5,0),"")</f>
        <v>КМС</v>
      </c>
      <c r="D33" s="299" t="str">
        <f>IFERROR(VLOOKUP(A33,пр.взв!$D$6:$Q$70,8,0),"")</f>
        <v>Свердловская</v>
      </c>
      <c r="E33" s="6"/>
      <c r="F33" s="73"/>
      <c r="G33" s="111"/>
      <c r="H33" s="80"/>
      <c r="I33" s="6"/>
      <c r="J33" s="6"/>
      <c r="K33" s="6"/>
      <c r="L33" s="6"/>
      <c r="M33" s="49"/>
      <c r="N33" s="324" t="str">
        <f>IFERROR(VLOOKUP(M32,пр.взв!$D$6:$Q$70,2,0),"")</f>
        <v/>
      </c>
      <c r="O33" s="325"/>
      <c r="P33" s="325"/>
      <c r="Q33" s="325"/>
      <c r="R33" s="326"/>
      <c r="S33" s="6"/>
      <c r="T33" s="49"/>
      <c r="U33" s="6"/>
      <c r="V33" s="6"/>
      <c r="W33" s="6"/>
      <c r="X33" s="6"/>
      <c r="Y33" s="111"/>
      <c r="Z33" s="49"/>
      <c r="AA33" s="6"/>
      <c r="AB33" s="312" t="str">
        <f>IFERROR(VLOOKUP(AE33,пр.взв!$D$6:$Q$70,2,0),"")</f>
        <v>ШВЕЦ Павел</v>
      </c>
      <c r="AC33" s="313" t="str">
        <f>IFERROR(VLOOKUP(AE33,пр.взв!$D$6:$Q$70,5,0),"")</f>
        <v>КМС</v>
      </c>
      <c r="AD33" s="299" t="str">
        <f>IFERROR(VLOOKUP(AE33,пр.взв!$D$6:$Q$70,8,0),"")</f>
        <v>Брянская</v>
      </c>
      <c r="AE33" s="336">
        <v>30</v>
      </c>
      <c r="AF33" s="6"/>
      <c r="AG33" s="6"/>
      <c r="AH33" s="71">
        <f>IF(OR(U$20=AE25,U$20=AE27)," ",IF(AA26=AE25,AE27,AE25))</f>
        <v>22</v>
      </c>
      <c r="AI33" s="97">
        <f>IF(OR(AH28=" ",AH29=" ",AH30=" ",AH31=" ",AH32=" ",AH33=" "),AH34,AH33)</f>
        <v>22</v>
      </c>
      <c r="AJ33" s="39"/>
      <c r="AK33" s="6"/>
      <c r="AL33" s="6"/>
      <c r="AM33" s="6"/>
      <c r="AN33" s="6"/>
    </row>
    <row r="34" spans="1:43" ht="12" customHeight="1">
      <c r="A34" s="311"/>
      <c r="B34" s="300"/>
      <c r="C34" s="300"/>
      <c r="D34" s="300"/>
      <c r="E34" s="83"/>
      <c r="F34" s="92"/>
      <c r="G34" s="73"/>
      <c r="H34" s="23"/>
      <c r="I34" s="6"/>
      <c r="J34" s="6"/>
      <c r="K34" s="6"/>
      <c r="L34" s="6"/>
      <c r="M34" s="49"/>
      <c r="N34" s="327"/>
      <c r="O34" s="328"/>
      <c r="P34" s="328"/>
      <c r="Q34" s="328"/>
      <c r="R34" s="329"/>
      <c r="S34" s="6"/>
      <c r="T34" s="49"/>
      <c r="U34" s="6"/>
      <c r="V34" s="6"/>
      <c r="W34" s="6"/>
      <c r="X34" s="6"/>
      <c r="Y34" s="6"/>
      <c r="Z34" s="96"/>
      <c r="AA34" s="77"/>
      <c r="AB34" s="300"/>
      <c r="AC34" s="300"/>
      <c r="AD34" s="300"/>
      <c r="AE34" s="322"/>
      <c r="AF34" s="6"/>
      <c r="AG34" s="6"/>
      <c r="AH34" s="71">
        <f>IF(OR(U$20=AE29,U$20=AE31)," ",IF(AA30=AE29,AE31,AE29))</f>
        <v>14</v>
      </c>
      <c r="AI34" s="97">
        <f>IF(OR(AH28=" ",AH29=" ",AH30=" ",AH31=" ",AH32=" ",AH33=" ",AH34=" "),AH35,AH34)</f>
        <v>14</v>
      </c>
      <c r="AJ34" s="39"/>
      <c r="AK34" s="6"/>
      <c r="AL34" s="6"/>
      <c r="AM34" s="6"/>
      <c r="AN34" s="6"/>
    </row>
    <row r="35" spans="1:43" ht="12" customHeight="1">
      <c r="A35" s="302">
        <v>61</v>
      </c>
      <c r="B35" s="304" t="str">
        <f>IFERROR(VLOOKUP(A35,пр.взв!$D$6:$Q$70,2,0),"")</f>
        <v/>
      </c>
      <c r="C35" s="306" t="str">
        <f>IFERROR(VLOOKUP(A35,пр.взв!$D$6:$Q$70,5,0),"")</f>
        <v/>
      </c>
      <c r="D35" s="307" t="str">
        <f>IFERROR(VLOOKUP(A35,пр.взв!$D$6:$Q$70,8,0),"")</f>
        <v/>
      </c>
      <c r="E35" s="98"/>
      <c r="F35" s="73"/>
      <c r="G35" s="73"/>
      <c r="H35" s="80"/>
      <c r="I35" s="6"/>
      <c r="J35" s="6"/>
      <c r="K35" s="6"/>
      <c r="L35" s="6"/>
      <c r="M35" s="49"/>
      <c r="N35" s="6"/>
      <c r="O35" s="6"/>
      <c r="P35" s="120"/>
      <c r="Q35" s="6"/>
      <c r="R35" s="6"/>
      <c r="S35" s="6"/>
      <c r="T35" s="49"/>
      <c r="U35" s="6"/>
      <c r="V35" s="6"/>
      <c r="W35" s="6"/>
      <c r="X35" s="6"/>
      <c r="Y35" s="6"/>
      <c r="Z35" s="6"/>
      <c r="AA35" s="101"/>
      <c r="AB35" s="304" t="str">
        <f>IFERROR(VLOOKUP(AE35,пр.взв!$D$6:$Q$70,2,0),"")</f>
        <v/>
      </c>
      <c r="AC35" s="306" t="str">
        <f>IFERROR(VLOOKUP(AE35,пр.взв!$D$6:$Q$70,5,0),"")</f>
        <v/>
      </c>
      <c r="AD35" s="307" t="str">
        <f>IFERROR(VLOOKUP(AE35,пр.взв!$D$6:$Q$70,8,0),"")</f>
        <v/>
      </c>
      <c r="AE35" s="337">
        <v>62</v>
      </c>
      <c r="AF35" s="6"/>
      <c r="AG35" s="6"/>
      <c r="AH35" s="71">
        <f>IF(OR(U$20=AE33,U$20=AE35)," ",IF(AA34=AE33,AE35,AE33))</f>
        <v>30</v>
      </c>
      <c r="AI35" s="6"/>
      <c r="AJ35" s="39"/>
      <c r="AK35" s="6"/>
      <c r="AL35" s="6"/>
      <c r="AM35" s="6"/>
      <c r="AN35" s="6"/>
    </row>
    <row r="36" spans="1:43" ht="12" customHeight="1">
      <c r="A36" s="303"/>
      <c r="B36" s="305"/>
      <c r="C36" s="305"/>
      <c r="D36" s="305"/>
      <c r="E36" s="73"/>
      <c r="F36" s="73"/>
      <c r="G36" s="73"/>
      <c r="H36" s="23"/>
      <c r="I36" s="6"/>
      <c r="J36" s="6"/>
      <c r="K36" s="6"/>
      <c r="L36" s="6"/>
      <c r="M36" s="122"/>
      <c r="N36" s="6"/>
      <c r="O36" s="6"/>
      <c r="P36" s="6"/>
      <c r="Q36" s="6"/>
      <c r="R36" s="6"/>
      <c r="S36" s="123"/>
      <c r="T36" s="49"/>
      <c r="U36" s="6"/>
      <c r="V36" s="6"/>
      <c r="W36" s="6"/>
      <c r="X36" s="6"/>
      <c r="Y36" s="6"/>
      <c r="Z36" s="6"/>
      <c r="AA36" s="6"/>
      <c r="AB36" s="305"/>
      <c r="AC36" s="305"/>
      <c r="AD36" s="305"/>
      <c r="AE36" s="338"/>
      <c r="AF36" s="6"/>
      <c r="AG36" s="6"/>
      <c r="AH36" s="39"/>
      <c r="AI36" s="6" t="s">
        <v>272</v>
      </c>
      <c r="AJ36" s="39"/>
      <c r="AK36" s="6" t="s">
        <v>272</v>
      </c>
      <c r="AL36" s="6" t="s">
        <v>272</v>
      </c>
      <c r="AM36" s="6"/>
      <c r="AN36" s="6"/>
    </row>
    <row r="37" spans="1:43" ht="3" customHeight="1">
      <c r="A37" s="124"/>
      <c r="B37" s="6"/>
      <c r="C37" s="6"/>
      <c r="D37" s="125"/>
      <c r="E37" s="73"/>
      <c r="F37" s="73"/>
      <c r="G37" s="73"/>
      <c r="H37" s="6"/>
      <c r="I37" s="75"/>
      <c r="J37" s="6"/>
      <c r="K37" s="6"/>
      <c r="L37" s="6"/>
      <c r="M37" s="126"/>
      <c r="N37" s="6"/>
      <c r="O37" s="6"/>
      <c r="P37" s="6"/>
      <c r="Q37" s="6"/>
      <c r="R37" s="6"/>
      <c r="S37" s="127"/>
      <c r="T37" s="49"/>
      <c r="U37" s="6"/>
      <c r="V37" s="6"/>
      <c r="W37" s="6"/>
      <c r="X37" s="6"/>
      <c r="Y37" s="6"/>
      <c r="Z37" s="6"/>
      <c r="AA37" s="6"/>
      <c r="AB37" s="6"/>
      <c r="AC37" s="6"/>
      <c r="AD37" s="125"/>
      <c r="AE37" s="124"/>
      <c r="AF37" s="6"/>
      <c r="AG37" s="6"/>
      <c r="AH37" s="39" t="str">
        <f>IF(OR(U$20=AE32,U$20=AE34)," ",IF(AA33=AE32,AE34,AE32))</f>
        <v xml:space="preserve"> </v>
      </c>
      <c r="AI37" s="6"/>
      <c r="AJ37" s="39"/>
      <c r="AK37" s="6"/>
      <c r="AL37" s="6"/>
      <c r="AM37" s="6"/>
      <c r="AN37" s="6"/>
    </row>
    <row r="38" spans="1:43" ht="12" customHeight="1">
      <c r="A38" s="310">
        <v>3</v>
      </c>
      <c r="B38" s="312" t="str">
        <f>IFERROR(VLOOKUP(A38,пр.взв!$D$6:$Q$70,2,0),"")</f>
        <v>ГОРШКОВ Фёдор</v>
      </c>
      <c r="C38" s="313" t="str">
        <f>IFERROR(VLOOKUP(A38,пр.взв!$D$6:$Q$70,5,0),"")</f>
        <v>КМС</v>
      </c>
      <c r="D38" s="299" t="str">
        <f>IFERROR(VLOOKUP(A38,пр.взв!$D$6:$Q$70,8,0),"")</f>
        <v>Санкт-Петербург</v>
      </c>
      <c r="E38" s="6"/>
      <c r="F38" s="6"/>
      <c r="G38" s="67"/>
      <c r="H38" s="6"/>
      <c r="I38" s="67"/>
      <c r="J38" s="6"/>
      <c r="K38" s="6"/>
      <c r="L38" s="6"/>
      <c r="M38" s="128"/>
      <c r="N38" s="6"/>
      <c r="O38" s="6"/>
      <c r="P38" s="6"/>
      <c r="Q38" s="6"/>
      <c r="R38" s="6"/>
      <c r="S38" s="129"/>
      <c r="T38" s="49"/>
      <c r="U38" s="6"/>
      <c r="V38" s="6"/>
      <c r="W38" s="6"/>
      <c r="X38" s="6"/>
      <c r="Y38" s="6"/>
      <c r="Z38" s="6"/>
      <c r="AA38" s="6"/>
      <c r="AB38" s="312" t="str">
        <f>IFERROR(VLOOKUP(AE38,пр.взв!$D$6:$Q$70,2,0),"")</f>
        <v>ЧЕРНИЙ  Михаил</v>
      </c>
      <c r="AC38" s="313" t="str">
        <f>IFERROR(VLOOKUP(AE38,пр.взв!$D$6:$Q$70,5,0),"")</f>
        <v>КМС</v>
      </c>
      <c r="AD38" s="299" t="str">
        <f>IFERROR(VLOOKUP(AE38,пр.взв!$D$6:$Q$70,8,0),"")</f>
        <v>Краснодарский</v>
      </c>
      <c r="AE38" s="336">
        <v>4</v>
      </c>
      <c r="AF38" s="6"/>
      <c r="AG38" s="6"/>
      <c r="AH38" s="71">
        <f>IF(OR(U$53=AE38,U$53=AE40)," ",IF(AA39=AE38,AE40,AE38))</f>
        <v>4</v>
      </c>
      <c r="AI38" s="97">
        <f>IF(AH38=" ",AH39,AH38)</f>
        <v>4</v>
      </c>
      <c r="AJ38" s="71" t="str">
        <f>IF(OR(U$53=AA39,U$53=AA43)," ",IF(Y41=AA39,AA43,AA39))</f>
        <v xml:space="preserve"> </v>
      </c>
      <c r="AK38" s="97" t="str">
        <f>IF(AJ38=" ",AJ39,AJ38)</f>
        <v xml:space="preserve"> </v>
      </c>
      <c r="AL38" s="6"/>
      <c r="AM38" s="6"/>
      <c r="AN38" s="6"/>
    </row>
    <row r="39" spans="1:43" ht="12" customHeight="1">
      <c r="A39" s="311"/>
      <c r="B39" s="300"/>
      <c r="C39" s="300"/>
      <c r="D39" s="300"/>
      <c r="E39" s="72"/>
      <c r="F39" s="73"/>
      <c r="G39" s="74"/>
      <c r="H39" s="23"/>
      <c r="I39" s="103"/>
      <c r="J39" s="67"/>
      <c r="K39" s="6"/>
      <c r="L39" s="6"/>
      <c r="M39" s="49"/>
      <c r="N39" s="6"/>
      <c r="O39" s="6"/>
      <c r="P39" s="67" t="s">
        <v>273</v>
      </c>
      <c r="Q39" s="6"/>
      <c r="R39" s="6"/>
      <c r="S39" s="6"/>
      <c r="T39" s="49"/>
      <c r="U39" s="6"/>
      <c r="V39" s="6"/>
      <c r="W39" s="6"/>
      <c r="X39" s="6"/>
      <c r="Y39" s="6"/>
      <c r="Z39" s="6"/>
      <c r="AA39" s="76"/>
      <c r="AB39" s="300"/>
      <c r="AC39" s="300"/>
      <c r="AD39" s="300"/>
      <c r="AE39" s="322"/>
      <c r="AF39" s="6"/>
      <c r="AG39" s="6"/>
      <c r="AH39" s="71">
        <f>IF(OR(U$53=AE42,U$53=AE44)," ",IF(AA43=AE42,AE44,AE42))</f>
        <v>20</v>
      </c>
      <c r="AI39" s="97">
        <f>IF(OR(AH38=" ",AH39=" "),AH40,AH39)</f>
        <v>20</v>
      </c>
      <c r="AJ39" s="71" t="str">
        <f>IF(OR(U$53=AA47,U$53=AA51)," ",IF(Y49=AA47,AA51,AA47))</f>
        <v xml:space="preserve"> </v>
      </c>
      <c r="AK39" s="97" t="str">
        <f>IF(OR(AJ38=" ",AJ39=" "),AJ40,AJ39)</f>
        <v xml:space="preserve"> </v>
      </c>
      <c r="AL39" s="6">
        <f>IF(AND(OR(U53=Y41,U53=Y49),W61=Y57),Y65,IF(AND(OR(U53=Y41,U53=Y49),W61=Y65),Y57,IF(W45=Y41,Y49,Y41)))</f>
        <v>0</v>
      </c>
      <c r="AM39" s="6"/>
      <c r="AN39" s="6"/>
    </row>
    <row r="40" spans="1:43" ht="12" customHeight="1">
      <c r="A40" s="302">
        <v>35</v>
      </c>
      <c r="B40" s="304" t="str">
        <f>IFERROR(VLOOKUP(A40,пр.взв!$D$6:$Q$70,2,0),"")</f>
        <v>КОЗЫРСКИЙ Родион</v>
      </c>
      <c r="C40" s="306" t="str">
        <f>IFERROR(VLOOKUP(A40,пр.взв!$D$6:$Q$70,5,0),"")</f>
        <v>КМС</v>
      </c>
      <c r="D40" s="307" t="str">
        <f>IFERROR(VLOOKUP(A40,пр.взв!$D$6:$Q$70,8,0),"")</f>
        <v>Хабаровский</v>
      </c>
      <c r="E40" s="78"/>
      <c r="F40" s="79"/>
      <c r="G40" s="73"/>
      <c r="H40" s="80"/>
      <c r="I40" s="75"/>
      <c r="J40" s="6"/>
      <c r="K40" s="6"/>
      <c r="L40" s="6"/>
      <c r="M40" s="130" t="str">
        <f>AG15</f>
        <v/>
      </c>
      <c r="N40" s="6"/>
      <c r="O40" s="6"/>
      <c r="P40" s="6"/>
      <c r="Q40" s="6"/>
      <c r="R40" s="6"/>
      <c r="S40" s="6"/>
      <c r="T40" s="49"/>
      <c r="U40" s="6"/>
      <c r="V40" s="6"/>
      <c r="W40" s="6"/>
      <c r="X40" s="6"/>
      <c r="Y40" s="6"/>
      <c r="Z40" s="81"/>
      <c r="AA40" s="82"/>
      <c r="AB40" s="304" t="str">
        <f>IFERROR(VLOOKUP(AE40,пр.взв!$D$6:$Q$70,2,0),"")</f>
        <v>ВОЛКОВ Александр</v>
      </c>
      <c r="AC40" s="306" t="str">
        <f>IFERROR(VLOOKUP(AE40,пр.взв!$D$6:$Q$70,5,0),"")</f>
        <v>КМС</v>
      </c>
      <c r="AD40" s="307" t="str">
        <f>IFERROR(VLOOKUP(AE40,пр.взв!$D$6:$Q$70,8,0),"")</f>
        <v>Приморский</v>
      </c>
      <c r="AE40" s="337">
        <v>36</v>
      </c>
      <c r="AF40" s="6"/>
      <c r="AG40" s="6"/>
      <c r="AH40" s="71">
        <f>IF(OR(U$53=AE46,U$53=AE48)," ",IF(AA47=AE46,AE48,AE46))</f>
        <v>12</v>
      </c>
      <c r="AI40" s="97">
        <f>IF(OR(AH38=" ",AH39=" ",AH40=" "),AH41,AH40)</f>
        <v>12</v>
      </c>
      <c r="AJ40" s="71" t="str">
        <f>IF(OR(U$53=AA55,U$53=AA59)," ",IF(Y57=AA55,AA59,AA55))</f>
        <v xml:space="preserve"> </v>
      </c>
      <c r="AK40" s="97" t="str">
        <f>IF(OR(AJ38=" ",AJ39=" ",AJ40=" "),AJ41,AJ40)</f>
        <v xml:space="preserve"> </v>
      </c>
      <c r="AL40" s="6"/>
      <c r="AM40" s="6"/>
      <c r="AN40" s="6"/>
      <c r="AO40" s="6"/>
      <c r="AP40" s="6"/>
      <c r="AQ40" s="6"/>
    </row>
    <row r="41" spans="1:43" ht="12" customHeight="1">
      <c r="A41" s="303"/>
      <c r="B41" s="305"/>
      <c r="C41" s="305"/>
      <c r="D41" s="305"/>
      <c r="E41" s="73"/>
      <c r="F41" s="84"/>
      <c r="G41" s="85"/>
      <c r="H41" s="75"/>
      <c r="I41" s="103"/>
      <c r="J41" s="6"/>
      <c r="K41" s="6"/>
      <c r="L41" s="6"/>
      <c r="M41" s="49"/>
      <c r="N41" s="330" t="str">
        <f>IFERROR(VLOOKUP(M40,пр.взв!$D$6:$Q$70,2,0),"")</f>
        <v/>
      </c>
      <c r="O41" s="331"/>
      <c r="P41" s="331"/>
      <c r="Q41" s="331"/>
      <c r="R41" s="332"/>
      <c r="S41" s="6"/>
      <c r="T41" s="49"/>
      <c r="U41" s="6"/>
      <c r="V41" s="6"/>
      <c r="W41" s="6"/>
      <c r="X41" s="88"/>
      <c r="Y41" s="85"/>
      <c r="Z41" s="49"/>
      <c r="AA41" s="6"/>
      <c r="AB41" s="305"/>
      <c r="AC41" s="305"/>
      <c r="AD41" s="305"/>
      <c r="AE41" s="338"/>
      <c r="AF41" s="6"/>
      <c r="AG41" s="6"/>
      <c r="AH41" s="71">
        <f>IF(OR(U$53=AE50,U$53=AE52)," ",IF(AA51=AE50,AE52,AE50))</f>
        <v>28</v>
      </c>
      <c r="AI41" s="97">
        <f>IF(OR(AH38=" ",AH39=" ",AH40=" ",AH41=" "),AH42,AH41)</f>
        <v>28</v>
      </c>
      <c r="AJ41" s="71" t="str">
        <f>IF(OR(U$53=AA63,U$53=AA67)," ",IF(Y65=AA63,AA67,AA63))</f>
        <v xml:space="preserve"> </v>
      </c>
      <c r="AK41" s="6"/>
      <c r="AL41" s="6"/>
      <c r="AM41" s="6"/>
      <c r="AN41" s="6"/>
      <c r="AO41" s="6"/>
      <c r="AP41" s="6"/>
      <c r="AQ41" s="6"/>
    </row>
    <row r="42" spans="1:43" ht="12" customHeight="1">
      <c r="A42" s="310">
        <v>19</v>
      </c>
      <c r="B42" s="312" t="str">
        <f>IFERROR(VLOOKUP(A42,пр.взв!$D$6:$Q$70,2,0),"")</f>
        <v>ГОЛОВ Глеб</v>
      </c>
      <c r="C42" s="313" t="str">
        <f>IFERROR(VLOOKUP(A42,пр.взв!$D$6:$Q$70,5,0),"")</f>
        <v>КМС</v>
      </c>
      <c r="D42" s="299" t="str">
        <f>IFERROR(VLOOKUP(A42,пр.взв!$D$6:$Q$70,8,0),"")</f>
        <v>Р.Татарстан</v>
      </c>
      <c r="E42" s="6"/>
      <c r="F42" s="73"/>
      <c r="G42" s="89"/>
      <c r="H42" s="90"/>
      <c r="I42" s="87"/>
      <c r="J42" s="6"/>
      <c r="K42" s="6"/>
      <c r="L42" s="6"/>
      <c r="M42" s="49"/>
      <c r="N42" s="333"/>
      <c r="O42" s="334"/>
      <c r="P42" s="334"/>
      <c r="Q42" s="334"/>
      <c r="R42" s="335"/>
      <c r="S42" s="6"/>
      <c r="T42" s="49"/>
      <c r="U42" s="6"/>
      <c r="V42" s="6"/>
      <c r="W42" s="6"/>
      <c r="X42" s="49"/>
      <c r="Y42" s="89"/>
      <c r="Z42" s="49"/>
      <c r="AA42" s="6"/>
      <c r="AB42" s="312" t="str">
        <f>IFERROR(VLOOKUP(AE42,пр.взв!$D$6:$Q$70,2,0),"")</f>
        <v>ТУРАЙКИН  Алексей</v>
      </c>
      <c r="AC42" s="313" t="str">
        <f>IFERROR(VLOOKUP(AE42,пр.взв!$D$6:$Q$70,5,0),"")</f>
        <v>КМС</v>
      </c>
      <c r="AD42" s="299" t="str">
        <f>IFERROR(VLOOKUP(AE42,пр.взв!$D$6:$Q$70,8,0),"")</f>
        <v>Хабаровский</v>
      </c>
      <c r="AE42" s="336">
        <v>20</v>
      </c>
      <c r="AF42" s="6"/>
      <c r="AG42" s="6"/>
      <c r="AH42" s="71">
        <f>IF(OR(U$53=AE54,U$53=AE56)," ",IF(AA55=AE54,AE56,AE54))</f>
        <v>8</v>
      </c>
      <c r="AI42" s="97">
        <f>IF(OR(AH38=" ",AH39=" ",AH40=" ",AH41=" ",AH42=" "),AH43,AH42)</f>
        <v>8</v>
      </c>
      <c r="AJ42" s="39"/>
      <c r="AK42" s="6"/>
      <c r="AL42" s="6"/>
      <c r="AM42" s="6"/>
      <c r="AN42" s="6"/>
      <c r="AO42" s="6"/>
      <c r="AP42" s="6"/>
      <c r="AQ42" s="6"/>
    </row>
    <row r="43" spans="1:43" ht="12" customHeight="1">
      <c r="A43" s="311"/>
      <c r="B43" s="300"/>
      <c r="C43" s="300"/>
      <c r="D43" s="300"/>
      <c r="E43" s="83"/>
      <c r="F43" s="92"/>
      <c r="G43" s="73"/>
      <c r="H43" s="23"/>
      <c r="I43" s="87"/>
      <c r="J43" s="75"/>
      <c r="K43" s="6"/>
      <c r="L43" s="6"/>
      <c r="M43" s="49"/>
      <c r="N43" s="75"/>
      <c r="O43" s="6"/>
      <c r="P43" s="120"/>
      <c r="Q43" s="75"/>
      <c r="R43" s="95"/>
      <c r="S43" s="6"/>
      <c r="T43" s="49"/>
      <c r="U43" s="6"/>
      <c r="V43" s="6"/>
      <c r="W43" s="6"/>
      <c r="X43" s="49"/>
      <c r="Y43" s="6"/>
      <c r="Z43" s="96"/>
      <c r="AA43" s="77"/>
      <c r="AB43" s="300"/>
      <c r="AC43" s="300"/>
      <c r="AD43" s="300"/>
      <c r="AE43" s="322"/>
      <c r="AF43" s="6"/>
      <c r="AG43" s="6"/>
      <c r="AH43" s="71">
        <f>IF(OR(U$53=AE58,U$53=AE60)," ",IF(AA59=AE58,AE60,AE58))</f>
        <v>24</v>
      </c>
      <c r="AI43" s="97">
        <f>IF(OR(AH38=" ",AH39=" ",AH40=" ",AH41=" ",AH42=" ",AH43=" "),AH44,AH43)</f>
        <v>24</v>
      </c>
      <c r="AJ43" s="39"/>
      <c r="AK43" s="6"/>
      <c r="AL43" s="6"/>
      <c r="AM43" s="6"/>
      <c r="AN43" s="6"/>
      <c r="AO43" s="6"/>
      <c r="AP43" s="6"/>
      <c r="AQ43" s="6"/>
    </row>
    <row r="44" spans="1:43" ht="12" customHeight="1">
      <c r="A44" s="302">
        <v>51</v>
      </c>
      <c r="B44" s="304" t="str">
        <f>IFERROR(VLOOKUP(A44,пр.взв!$D$6:$Q$70,2,0),"")</f>
        <v/>
      </c>
      <c r="C44" s="306" t="str">
        <f>IFERROR(VLOOKUP(A44,пр.взв!$D$6:$Q$70,5,0),"")</f>
        <v/>
      </c>
      <c r="D44" s="307" t="str">
        <f>IFERROR(VLOOKUP(A44,пр.взв!$D$6:$Q$70,8,0),"")</f>
        <v/>
      </c>
      <c r="E44" s="98"/>
      <c r="F44" s="73"/>
      <c r="G44" s="73"/>
      <c r="H44" s="80"/>
      <c r="I44" s="87"/>
      <c r="J44" s="75"/>
      <c r="K44" s="6"/>
      <c r="L44" s="6"/>
      <c r="M44" s="49"/>
      <c r="N44" s="6"/>
      <c r="O44" s="67"/>
      <c r="P44" s="103"/>
      <c r="Q44" s="75"/>
      <c r="R44" s="95"/>
      <c r="S44" s="6"/>
      <c r="T44" s="49"/>
      <c r="U44" s="6"/>
      <c r="V44" s="6"/>
      <c r="W44" s="6"/>
      <c r="X44" s="49"/>
      <c r="Y44" s="6"/>
      <c r="Z44" s="6"/>
      <c r="AA44" s="101"/>
      <c r="AB44" s="304" t="str">
        <f>IFERROR(VLOOKUP(AE44,пр.взв!$D$6:$Q$70,2,0),"")</f>
        <v/>
      </c>
      <c r="AC44" s="306" t="str">
        <f>IFERROR(VLOOKUP(AE44,пр.взв!$D$6:$Q$70,5,0),"")</f>
        <v/>
      </c>
      <c r="AD44" s="307" t="str">
        <f>IFERROR(VLOOKUP(AE44,пр.взв!$D$6:$Q$70,8,0),"")</f>
        <v/>
      </c>
      <c r="AE44" s="337">
        <v>52</v>
      </c>
      <c r="AF44" s="6"/>
      <c r="AG44" s="6"/>
      <c r="AH44" s="71">
        <f>IF(OR(U$53=AE62,U$53=AE64)," ",IF(AA63=AE62,AE64,AE62))</f>
        <v>16</v>
      </c>
      <c r="AI44" s="97">
        <f>IF(OR(AH38=" ",AH39=" ",AH40=" ",AH41=" ",AH42=" ",AH43=" ",AH44=" "),AH45,AH44)</f>
        <v>16</v>
      </c>
      <c r="AJ44" s="39"/>
      <c r="AK44" s="6"/>
      <c r="AL44" s="6"/>
      <c r="AM44" s="6"/>
      <c r="AN44" s="6"/>
      <c r="AO44" s="6"/>
      <c r="AP44" s="6"/>
      <c r="AQ44" s="6"/>
    </row>
    <row r="45" spans="1:43" ht="12" customHeight="1">
      <c r="A45" s="303"/>
      <c r="B45" s="305"/>
      <c r="C45" s="305"/>
      <c r="D45" s="305"/>
      <c r="E45" s="73"/>
      <c r="F45" s="73"/>
      <c r="G45" s="84"/>
      <c r="H45" s="75"/>
      <c r="I45" s="49"/>
      <c r="J45" s="6"/>
      <c r="K45" s="6"/>
      <c r="L45" s="6"/>
      <c r="M45" s="49"/>
      <c r="N45" s="6"/>
      <c r="O45" s="6"/>
      <c r="P45" s="6"/>
      <c r="Q45" s="6"/>
      <c r="R45" s="6"/>
      <c r="S45" s="6"/>
      <c r="T45" s="49"/>
      <c r="U45" s="6"/>
      <c r="V45" s="6"/>
      <c r="W45" s="85"/>
      <c r="X45" s="49"/>
      <c r="Y45" s="6"/>
      <c r="Z45" s="6"/>
      <c r="AA45" s="6"/>
      <c r="AB45" s="305"/>
      <c r="AC45" s="305"/>
      <c r="AD45" s="305"/>
      <c r="AE45" s="338"/>
      <c r="AF45" s="6"/>
      <c r="AG45" s="6"/>
      <c r="AH45" s="71">
        <f>IF(OR(U$53=AE66,U$53=AE68)," ",IF(AA67=AE66,AE68,AE66))</f>
        <v>32</v>
      </c>
      <c r="AI45" s="6"/>
      <c r="AJ45" s="39"/>
      <c r="AK45" s="6"/>
      <c r="AL45" s="6"/>
      <c r="AM45" s="6"/>
      <c r="AN45" s="6"/>
    </row>
    <row r="46" spans="1:43" ht="12" customHeight="1">
      <c r="A46" s="310">
        <v>11</v>
      </c>
      <c r="B46" s="312" t="str">
        <f>IFERROR(VLOOKUP(A46,пр.взв!$D$6:$Q$70,2,0),"")</f>
        <v>НАДЫРОВ  Адик</v>
      </c>
      <c r="C46" s="313" t="str">
        <f>IFERROR(VLOOKUP(A46,пр.взв!$D$6:$Q$70,5,0),"")</f>
        <v>КМС</v>
      </c>
      <c r="D46" s="299" t="str">
        <f>IFERROR(VLOOKUP(A46,пр.взв!$D$6:$Q$70,8,0),"")</f>
        <v>Воронежская</v>
      </c>
      <c r="E46" s="6"/>
      <c r="F46" s="6"/>
      <c r="G46" s="73"/>
      <c r="H46" s="103"/>
      <c r="I46" s="85"/>
      <c r="J46" s="88"/>
      <c r="K46" s="6"/>
      <c r="L46" s="6"/>
      <c r="M46" s="49"/>
      <c r="N46" s="6"/>
      <c r="O46" s="6"/>
      <c r="P46" s="6"/>
      <c r="Q46" s="6"/>
      <c r="R46" s="6"/>
      <c r="S46" s="6"/>
      <c r="T46" s="49"/>
      <c r="U46" s="6"/>
      <c r="V46" s="81"/>
      <c r="W46" s="89"/>
      <c r="X46" s="49"/>
      <c r="Y46" s="6"/>
      <c r="Z46" s="6"/>
      <c r="AA46" s="6"/>
      <c r="AB46" s="312" t="str">
        <f>IFERROR(VLOOKUP(AE46,пр.взв!$D$6:$Q$70,2,0),"")</f>
        <v>СОМСИН Антон</v>
      </c>
      <c r="AC46" s="313" t="str">
        <f>IFERROR(VLOOKUP(AE46,пр.взв!$D$6:$Q$70,5,0),"")</f>
        <v>КМС</v>
      </c>
      <c r="AD46" s="299" t="str">
        <f>IFERROR(VLOOKUP(AE46,пр.взв!$D$6:$Q$70,8,0),"")</f>
        <v>Воронежская</v>
      </c>
      <c r="AE46" s="336">
        <v>12</v>
      </c>
      <c r="AF46" s="6"/>
      <c r="AG46" s="6"/>
      <c r="AH46" s="39"/>
      <c r="AI46" s="6"/>
      <c r="AJ46" s="39"/>
      <c r="AK46" s="6"/>
      <c r="AL46" s="6"/>
      <c r="AM46" s="6"/>
      <c r="AN46" s="6"/>
    </row>
    <row r="47" spans="1:43" ht="12" customHeight="1">
      <c r="A47" s="311"/>
      <c r="B47" s="300"/>
      <c r="C47" s="300"/>
      <c r="D47" s="300"/>
      <c r="E47" s="72"/>
      <c r="F47" s="73"/>
      <c r="G47" s="73"/>
      <c r="H47" s="104"/>
      <c r="I47" s="89"/>
      <c r="J47" s="6"/>
      <c r="K47" s="49"/>
      <c r="L47" s="6"/>
      <c r="M47" s="49"/>
      <c r="N47" s="6"/>
      <c r="O47" s="6"/>
      <c r="P47" s="67" t="s">
        <v>269</v>
      </c>
      <c r="Q47" s="6"/>
      <c r="R47" s="6"/>
      <c r="S47" s="6"/>
      <c r="T47" s="49"/>
      <c r="U47" s="6"/>
      <c r="V47" s="49"/>
      <c r="W47" s="6"/>
      <c r="X47" s="49"/>
      <c r="Y47" s="6"/>
      <c r="Z47" s="6"/>
      <c r="AA47" s="76"/>
      <c r="AB47" s="300"/>
      <c r="AC47" s="300"/>
      <c r="AD47" s="300"/>
      <c r="AE47" s="322"/>
      <c r="AF47" s="6"/>
      <c r="AG47" s="6"/>
      <c r="AH47" s="39"/>
      <c r="AI47" s="6"/>
      <c r="AJ47" s="39"/>
      <c r="AK47" s="6"/>
      <c r="AL47" s="6"/>
      <c r="AM47" s="6"/>
      <c r="AN47" s="6"/>
    </row>
    <row r="48" spans="1:43" ht="12" customHeight="1">
      <c r="A48" s="302">
        <v>43</v>
      </c>
      <c r="B48" s="304" t="str">
        <f>IFERROR(VLOOKUP(A48,пр.взв!$D$6:$Q$70,2,0),"")</f>
        <v/>
      </c>
      <c r="C48" s="306" t="str">
        <f>IFERROR(VLOOKUP(A48,пр.взв!$D$6:$Q$70,5,0),"")</f>
        <v/>
      </c>
      <c r="D48" s="307" t="str">
        <f>IFERROR(VLOOKUP(A48,пр.взв!$D$6:$Q$70,8,0),"")</f>
        <v/>
      </c>
      <c r="E48" s="78"/>
      <c r="F48" s="79"/>
      <c r="G48" s="73"/>
      <c r="H48" s="106"/>
      <c r="I48" s="6"/>
      <c r="J48" s="6"/>
      <c r="K48" s="49"/>
      <c r="L48" s="6"/>
      <c r="M48" s="49"/>
      <c r="N48" s="315" t="str">
        <f>IFERROR(VLOOKUP(R67,пр.взв!$D$6:$Q$70,2,0),"")</f>
        <v/>
      </c>
      <c r="O48" s="316"/>
      <c r="P48" s="316"/>
      <c r="Q48" s="316"/>
      <c r="R48" s="317"/>
      <c r="S48" s="6"/>
      <c r="T48" s="49"/>
      <c r="U48" s="6"/>
      <c r="V48" s="49"/>
      <c r="W48" s="6"/>
      <c r="X48" s="49"/>
      <c r="Y48" s="6"/>
      <c r="Z48" s="81"/>
      <c r="AA48" s="82"/>
      <c r="AB48" s="304" t="str">
        <f>IFERROR(VLOOKUP(AE48,пр.взв!$D$6:$Q$70,2,0),"")</f>
        <v/>
      </c>
      <c r="AC48" s="306" t="str">
        <f>IFERROR(VLOOKUP(AE48,пр.взв!$D$6:$Q$70,5,0),"")</f>
        <v/>
      </c>
      <c r="AD48" s="307" t="str">
        <f>IFERROR(VLOOKUP(AE48,пр.взв!$D$6:$Q$70,8,0),"")</f>
        <v/>
      </c>
      <c r="AE48" s="337">
        <v>44</v>
      </c>
      <c r="AF48" s="6"/>
      <c r="AG48" s="6"/>
      <c r="AH48" s="39" t="str">
        <f>IF(AH7=0,AI7,AH7)</f>
        <v xml:space="preserve"> </v>
      </c>
      <c r="AI48" s="6"/>
      <c r="AJ48" s="39"/>
      <c r="AK48" s="6"/>
      <c r="AL48" s="6"/>
      <c r="AM48" s="6"/>
      <c r="AN48" s="6"/>
    </row>
    <row r="49" spans="1:40" ht="12" customHeight="1">
      <c r="A49" s="303"/>
      <c r="B49" s="305"/>
      <c r="C49" s="305"/>
      <c r="D49" s="305"/>
      <c r="E49" s="73"/>
      <c r="F49" s="84"/>
      <c r="G49" s="110"/>
      <c r="H49" s="99"/>
      <c r="I49" s="6"/>
      <c r="J49" s="6"/>
      <c r="K49" s="49"/>
      <c r="L49" s="6"/>
      <c r="M49" s="49"/>
      <c r="N49" s="318"/>
      <c r="O49" s="319"/>
      <c r="P49" s="319"/>
      <c r="Q49" s="319"/>
      <c r="R49" s="320"/>
      <c r="S49" s="6"/>
      <c r="T49" s="49"/>
      <c r="U49" s="6"/>
      <c r="V49" s="49"/>
      <c r="W49" s="6"/>
      <c r="X49" s="96"/>
      <c r="Y49" s="110"/>
      <c r="Z49" s="49"/>
      <c r="AA49" s="6"/>
      <c r="AB49" s="305"/>
      <c r="AC49" s="305"/>
      <c r="AD49" s="305"/>
      <c r="AE49" s="338"/>
      <c r="AF49" s="6"/>
      <c r="AG49" s="6"/>
      <c r="AH49" s="39" t="str">
        <f>IF(U20=""," ",IF(U20=AA6,AA10,IF(U20=AA10,AA6,IF(U20=AA14,AA18,IF(U20=AA18,AA14,IF(U20=AA22,AA26,IF(U20=AA26,AA22,IF(U20=AA30,AA34,AA30))))))))</f>
        <v xml:space="preserve"> </v>
      </c>
      <c r="AI49" s="6"/>
      <c r="AJ49" s="39"/>
      <c r="AK49" s="6"/>
      <c r="AL49" s="6"/>
      <c r="AM49" s="6"/>
      <c r="AN49" s="6"/>
    </row>
    <row r="50" spans="1:40" ht="12" customHeight="1">
      <c r="A50" s="310">
        <v>27</v>
      </c>
      <c r="B50" s="312" t="str">
        <f>IFERROR(VLOOKUP(A50,пр.взв!$D$6:$Q$70,2,0),"")</f>
        <v>ЧEРНЫЙ Ростислав</v>
      </c>
      <c r="C50" s="313" t="str">
        <f>IFERROR(VLOOKUP(A50,пр.взв!$D$6:$Q$70,5,0),"")</f>
        <v>МС</v>
      </c>
      <c r="D50" s="299" t="str">
        <f>IFERROR(VLOOKUP(A50,пр.взв!$D$6:$Q$70,8,0),"")</f>
        <v>Москва</v>
      </c>
      <c r="E50" s="6"/>
      <c r="F50" s="73"/>
      <c r="G50" s="111"/>
      <c r="H50" s="80"/>
      <c r="I50" s="6"/>
      <c r="J50" s="6"/>
      <c r="K50" s="49"/>
      <c r="L50" s="6"/>
      <c r="M50" s="49"/>
      <c r="N50" s="6"/>
      <c r="O50" s="6"/>
      <c r="P50" s="120"/>
      <c r="Q50" s="6"/>
      <c r="R50" s="6"/>
      <c r="S50" s="6"/>
      <c r="T50" s="49"/>
      <c r="U50" s="6"/>
      <c r="V50" s="49"/>
      <c r="W50" s="6"/>
      <c r="X50" s="6"/>
      <c r="Y50" s="111"/>
      <c r="Z50" s="49"/>
      <c r="AA50" s="6"/>
      <c r="AB50" s="312" t="str">
        <f>IFERROR(VLOOKUP(AE50,пр.взв!$D$6:$Q$70,2,0),"")</f>
        <v>ВАНЮШИН Максим</v>
      </c>
      <c r="AC50" s="313" t="str">
        <f>IFERROR(VLOOKUP(AE50,пр.взв!$D$6:$Q$70,5,0),"")</f>
        <v>КМС</v>
      </c>
      <c r="AD50" s="299" t="str">
        <f>IFERROR(VLOOKUP(AE50,пр.взв!$D$6:$Q$70,8,0),"")</f>
        <v>Рязанская</v>
      </c>
      <c r="AE50" s="339">
        <v>28</v>
      </c>
      <c r="AF50" s="6"/>
      <c r="AG50" s="6"/>
      <c r="AH50" s="6" t="str">
        <f>IF(AH8=0,AI8,AH8)</f>
        <v xml:space="preserve"> </v>
      </c>
      <c r="AI50" s="6"/>
      <c r="AJ50" s="39"/>
      <c r="AK50" s="6"/>
      <c r="AL50" s="6"/>
      <c r="AM50" s="6"/>
      <c r="AN50" s="6"/>
    </row>
    <row r="51" spans="1:40" ht="12" customHeight="1">
      <c r="A51" s="311"/>
      <c r="B51" s="300"/>
      <c r="C51" s="300"/>
      <c r="D51" s="300"/>
      <c r="E51" s="83"/>
      <c r="F51" s="92"/>
      <c r="G51" s="73"/>
      <c r="H51" s="23"/>
      <c r="I51" s="6"/>
      <c r="J51" s="6"/>
      <c r="K51" s="49"/>
      <c r="L51" s="6"/>
      <c r="M51" s="49"/>
      <c r="N51" s="6"/>
      <c r="O51" s="6"/>
      <c r="P51" s="6"/>
      <c r="Q51" s="6"/>
      <c r="R51" s="6"/>
      <c r="S51" s="6"/>
      <c r="T51" s="49"/>
      <c r="U51" s="6"/>
      <c r="V51" s="49"/>
      <c r="W51" s="6"/>
      <c r="X51" s="6"/>
      <c r="Y51" s="6"/>
      <c r="Z51" s="96"/>
      <c r="AA51" s="77"/>
      <c r="AB51" s="300"/>
      <c r="AC51" s="300"/>
      <c r="AD51" s="300"/>
      <c r="AE51" s="322"/>
      <c r="AF51" s="6"/>
      <c r="AG51" s="6"/>
      <c r="AH51" s="6" t="str">
        <f>IF(U53=""," ",IF(U53=AA39,AA43,IF(U53=AA43,AA39,IF(U53=AA47,AA51,IF(U53=AA51,AA47,IF(U53=AA55,AA59,IF(U53=AA59,AA55,IF(U53=AA63,AA67,AA63))))))))</f>
        <v xml:space="preserve"> </v>
      </c>
      <c r="AI51" s="6"/>
      <c r="AJ51" s="39"/>
      <c r="AK51" s="6"/>
      <c r="AL51" s="6"/>
      <c r="AM51" s="6"/>
      <c r="AN51" s="6"/>
    </row>
    <row r="52" spans="1:40" ht="12" customHeight="1">
      <c r="A52" s="302">
        <v>59</v>
      </c>
      <c r="B52" s="304" t="str">
        <f>IFERROR(VLOOKUP(A52,пр.взв!$D$6:$Q$70,2,0),"")</f>
        <v/>
      </c>
      <c r="C52" s="306" t="str">
        <f>IFERROR(VLOOKUP(A52,пр.взв!$D$6:$Q$70,5,0),"")</f>
        <v/>
      </c>
      <c r="D52" s="307" t="str">
        <f>IFERROR(VLOOKUP(A52,пр.взв!$D$6:$Q$70,8,0),"")</f>
        <v/>
      </c>
      <c r="E52" s="98"/>
      <c r="F52" s="73"/>
      <c r="G52" s="73"/>
      <c r="H52" s="80"/>
      <c r="I52" s="6"/>
      <c r="J52" s="6"/>
      <c r="K52" s="49"/>
      <c r="L52" s="6"/>
      <c r="M52" s="49"/>
      <c r="N52" s="6"/>
      <c r="O52" s="6"/>
      <c r="P52" s="6"/>
      <c r="Q52" s="6"/>
      <c r="R52" s="6"/>
      <c r="S52" s="6"/>
      <c r="T52" s="49"/>
      <c r="U52" s="6"/>
      <c r="V52" s="49"/>
      <c r="W52" s="6"/>
      <c r="X52" s="6"/>
      <c r="Y52" s="6"/>
      <c r="Z52" s="6"/>
      <c r="AA52" s="101"/>
      <c r="AB52" s="304" t="str">
        <f>IFERROR(VLOOKUP(AE52,пр.взв!$D$6:$Q$70,2,0),"")</f>
        <v/>
      </c>
      <c r="AC52" s="306" t="str">
        <f>IFERROR(VLOOKUP(AE52,пр.взв!$D$6:$Q$70,5,0),"")</f>
        <v/>
      </c>
      <c r="AD52" s="307" t="str">
        <f>IFERROR(VLOOKUP(AE52,пр.взв!$D$6:$Q$70,8,0),"")</f>
        <v/>
      </c>
      <c r="AE52" s="337">
        <v>60</v>
      </c>
      <c r="AF52" s="6"/>
      <c r="AG52" s="6"/>
      <c r="AH52" s="6" t="str">
        <f>IF(U20=""," ",IF(U20=Y8,Y16,IF(U20=Y16,Y8,IF(U20=Y24,Y32,Y24))))</f>
        <v xml:space="preserve"> </v>
      </c>
      <c r="AI52" s="6"/>
      <c r="AJ52" s="39"/>
      <c r="AK52" s="6"/>
      <c r="AL52" s="6"/>
      <c r="AM52" s="6"/>
      <c r="AN52" s="6"/>
    </row>
    <row r="53" spans="1:40" ht="12" customHeight="1">
      <c r="A53" s="303"/>
      <c r="B53" s="305"/>
      <c r="C53" s="305"/>
      <c r="D53" s="305"/>
      <c r="E53" s="73"/>
      <c r="F53" s="73"/>
      <c r="G53" s="73"/>
      <c r="H53" s="23"/>
      <c r="I53" s="6"/>
      <c r="J53" s="6"/>
      <c r="K53" s="110"/>
      <c r="L53" s="88"/>
      <c r="M53" s="49"/>
      <c r="N53" s="6"/>
      <c r="O53" s="6"/>
      <c r="P53" s="6"/>
      <c r="Q53" s="6"/>
      <c r="R53" s="6"/>
      <c r="S53" s="6"/>
      <c r="T53" s="96"/>
      <c r="U53" s="110"/>
      <c r="V53" s="49"/>
      <c r="W53" s="6"/>
      <c r="X53" s="6"/>
      <c r="Y53" s="6"/>
      <c r="Z53" s="6"/>
      <c r="AA53" s="6"/>
      <c r="AB53" s="305"/>
      <c r="AC53" s="305"/>
      <c r="AD53" s="305"/>
      <c r="AE53" s="338"/>
      <c r="AF53" s="6"/>
      <c r="AG53" s="6"/>
      <c r="AH53" s="6" t="str">
        <f>IF(U53=""," ",IF(U53=Y41,Y49,IF(U53=Y49,Y41,IF(U53=Y57,Y65,Y57))))</f>
        <v xml:space="preserve"> </v>
      </c>
      <c r="AI53" s="6"/>
      <c r="AJ53" s="39"/>
      <c r="AK53" s="6"/>
      <c r="AL53" s="6"/>
      <c r="AM53" s="6"/>
      <c r="AN53" s="6"/>
    </row>
    <row r="54" spans="1:40" ht="12" customHeight="1">
      <c r="A54" s="356">
        <v>7</v>
      </c>
      <c r="B54" s="312" t="str">
        <f>IFERROR(VLOOKUP(A54,пр.взв!$D$6:$Q$70,2,0),"")</f>
        <v>СТОЛБОВ Иван</v>
      </c>
      <c r="C54" s="313" t="str">
        <f>IFERROR(VLOOKUP(A54,пр.взв!$D$6:$Q$70,5,0),"")</f>
        <v>КМС</v>
      </c>
      <c r="D54" s="299" t="str">
        <f>IFERROR(VLOOKUP(A54,пр.взв!$D$6:$Q$70,8,0),"")</f>
        <v>Чувашская</v>
      </c>
      <c r="E54" s="6"/>
      <c r="F54" s="6"/>
      <c r="G54" s="67"/>
      <c r="H54" s="67"/>
      <c r="I54" s="75"/>
      <c r="J54" s="75"/>
      <c r="K54" s="111"/>
      <c r="L54" s="6"/>
      <c r="M54" s="6"/>
      <c r="N54" s="301" t="s">
        <v>274</v>
      </c>
      <c r="O54" s="289"/>
      <c r="P54" s="6"/>
      <c r="Q54" s="6"/>
      <c r="R54" s="6"/>
      <c r="S54" s="6"/>
      <c r="T54" s="6"/>
      <c r="U54" s="111"/>
      <c r="V54" s="49"/>
      <c r="W54" s="6"/>
      <c r="X54" s="6"/>
      <c r="Y54" s="6"/>
      <c r="Z54" s="6"/>
      <c r="AA54" s="6"/>
      <c r="AB54" s="312" t="str">
        <f>IFERROR(VLOOKUP(AE54,пр.взв!$D$6:$Q$70,2,0),"")</f>
        <v>ГАЙРБЕКОВ Умар</v>
      </c>
      <c r="AC54" s="313" t="str">
        <f>IFERROR(VLOOKUP(AE54,пр.взв!$D$6:$Q$70,5,0),"")</f>
        <v>КМС</v>
      </c>
      <c r="AD54" s="299" t="str">
        <f>IFERROR(VLOOKUP(AE54,пр.взв!$D$6:$Q$70,8,0),"")</f>
        <v>Самарская</v>
      </c>
      <c r="AE54" s="336">
        <v>8</v>
      </c>
      <c r="AF54" s="6"/>
      <c r="AG54" s="6"/>
      <c r="AH54" s="6" t="str">
        <f>IF(U53=""," ",IF(U53=W45,W61,W45))</f>
        <v xml:space="preserve"> </v>
      </c>
      <c r="AI54" s="6"/>
      <c r="AJ54" s="39"/>
      <c r="AK54" s="6"/>
      <c r="AL54" s="6"/>
      <c r="AM54" s="6"/>
      <c r="AN54" s="6"/>
    </row>
    <row r="55" spans="1:40" ht="12" customHeight="1">
      <c r="A55" s="357"/>
      <c r="B55" s="300"/>
      <c r="C55" s="300"/>
      <c r="D55" s="300"/>
      <c r="E55" s="72"/>
      <c r="F55" s="73"/>
      <c r="G55" s="74"/>
      <c r="H55" s="23"/>
      <c r="I55" s="103"/>
      <c r="J55" s="75"/>
      <c r="K55" s="117"/>
      <c r="L55" s="6"/>
      <c r="M55" s="6"/>
      <c r="N55" s="289"/>
      <c r="O55" s="289"/>
      <c r="P55" s="6"/>
      <c r="Q55" s="6"/>
      <c r="R55" s="6"/>
      <c r="S55" s="6"/>
      <c r="T55" s="6"/>
      <c r="U55" s="6"/>
      <c r="V55" s="49"/>
      <c r="W55" s="6"/>
      <c r="X55" s="6"/>
      <c r="Y55" s="6"/>
      <c r="Z55" s="6"/>
      <c r="AA55" s="76"/>
      <c r="AB55" s="300"/>
      <c r="AC55" s="300"/>
      <c r="AD55" s="300"/>
      <c r="AE55" s="322"/>
      <c r="AF55" s="6"/>
      <c r="AG55" s="6"/>
      <c r="AH55" s="6" t="str">
        <f>IF(M36="","",IF(M36=K20,K53,K20))</f>
        <v/>
      </c>
      <c r="AI55" s="6"/>
      <c r="AJ55" s="39"/>
      <c r="AK55" s="6"/>
      <c r="AL55" s="6"/>
      <c r="AM55" s="6"/>
      <c r="AN55" s="6"/>
    </row>
    <row r="56" spans="1:40" ht="12" customHeight="1">
      <c r="A56" s="302">
        <v>39</v>
      </c>
      <c r="B56" s="304" t="str">
        <f>IFERROR(VLOOKUP(A56,пр.взв!$D$6:$Q$70,2,0),"")</f>
        <v>НАШ  Расул</v>
      </c>
      <c r="C56" s="306" t="str">
        <f>IFERROR(VLOOKUP(A56,пр.взв!$D$6:$Q$70,5,0),"")</f>
        <v>КМС</v>
      </c>
      <c r="D56" s="307" t="str">
        <f>IFERROR(VLOOKUP(A56,пр.взв!$D$6:$Q$70,8,0),"")</f>
        <v>Р.Адыгея</v>
      </c>
      <c r="E56" s="78"/>
      <c r="F56" s="79"/>
      <c r="G56" s="73"/>
      <c r="H56" s="80"/>
      <c r="I56" s="75"/>
      <c r="J56" s="103"/>
      <c r="K56" s="49"/>
      <c r="L56" s="308" t="str">
        <f>AH48</f>
        <v xml:space="preserve"> </v>
      </c>
      <c r="M56" s="309"/>
      <c r="N56" s="6"/>
      <c r="O56" s="6"/>
      <c r="P56" s="6"/>
      <c r="Q56" s="6"/>
      <c r="R56" s="75"/>
      <c r="S56" s="6"/>
      <c r="T56" s="6"/>
      <c r="U56" s="6"/>
      <c r="V56" s="49"/>
      <c r="W56" s="6"/>
      <c r="X56" s="6"/>
      <c r="Y56" s="6"/>
      <c r="Z56" s="81"/>
      <c r="AA56" s="82"/>
      <c r="AB56" s="304" t="str">
        <f>IFERROR(VLOOKUP(AE56,пр.взв!$D$6:$Q$70,2,0),"")</f>
        <v>РУШЕВ Николай</v>
      </c>
      <c r="AC56" s="306" t="str">
        <f>IFERROR(VLOOKUP(AE56,пр.взв!$D$6:$Q$70,5,0),"")</f>
        <v>КМС</v>
      </c>
      <c r="AD56" s="307" t="str">
        <f>IFERROR(VLOOKUP(AE56,пр.взв!$D$6:$Q$70,8,0),"")</f>
        <v>Москва</v>
      </c>
      <c r="AE56" s="337">
        <v>40</v>
      </c>
      <c r="AF56" s="6"/>
      <c r="AG56" s="6"/>
      <c r="AH56" s="6" t="str">
        <f>IF(U20=""," ",IF(U20=W12,W28,W12))</f>
        <v xml:space="preserve"> </v>
      </c>
      <c r="AI56" s="6"/>
      <c r="AJ56" s="6"/>
      <c r="AK56" s="6"/>
      <c r="AL56" s="6"/>
      <c r="AM56" s="6"/>
      <c r="AN56" s="6"/>
    </row>
    <row r="57" spans="1:40" ht="12" customHeight="1">
      <c r="A57" s="303"/>
      <c r="B57" s="305"/>
      <c r="C57" s="305"/>
      <c r="D57" s="305"/>
      <c r="E57" s="73"/>
      <c r="F57" s="84"/>
      <c r="G57" s="85"/>
      <c r="H57" s="75"/>
      <c r="I57" s="103"/>
      <c r="J57" s="75"/>
      <c r="K57" s="49"/>
      <c r="L57" s="131"/>
      <c r="M57" s="131"/>
      <c r="N57" s="87"/>
      <c r="O57" s="23"/>
      <c r="P57" s="75"/>
      <c r="Q57" s="6"/>
      <c r="R57" s="6"/>
      <c r="S57" s="6"/>
      <c r="T57" s="6"/>
      <c r="U57" s="6"/>
      <c r="V57" s="49"/>
      <c r="W57" s="6"/>
      <c r="X57" s="6"/>
      <c r="Y57" s="85"/>
      <c r="Z57" s="49"/>
      <c r="AA57" s="6"/>
      <c r="AB57" s="305"/>
      <c r="AC57" s="305"/>
      <c r="AD57" s="305"/>
      <c r="AE57" s="338"/>
      <c r="AF57" s="6"/>
      <c r="AG57" s="6"/>
      <c r="AH57" s="6"/>
      <c r="AI57" s="6"/>
      <c r="AJ57" s="6"/>
      <c r="AK57" s="6"/>
      <c r="AL57" s="6"/>
      <c r="AM57" s="6"/>
      <c r="AN57" s="6"/>
    </row>
    <row r="58" spans="1:40" ht="12" customHeight="1">
      <c r="A58" s="310">
        <v>23</v>
      </c>
      <c r="B58" s="312" t="str">
        <f>IFERROR(VLOOKUP(A58,пр.взв!$D$6:$Q$70,2,0),"")</f>
        <v>СКИБА Владислав</v>
      </c>
      <c r="C58" s="313" t="str">
        <f>IFERROR(VLOOKUP(A58,пр.взв!$D$6:$Q$70,5,0),"")</f>
        <v>КМС</v>
      </c>
      <c r="D58" s="299" t="str">
        <f>IFERROR(VLOOKUP(A58,пр.взв!$D$6:$Q$70,8,0),"")</f>
        <v>Новосибирская</v>
      </c>
      <c r="E58" s="6"/>
      <c r="F58" s="73"/>
      <c r="G58" s="89"/>
      <c r="H58" s="118"/>
      <c r="I58" s="75"/>
      <c r="J58" s="75"/>
      <c r="K58" s="117"/>
      <c r="L58" s="131"/>
      <c r="M58" s="131"/>
      <c r="N58" s="91"/>
      <c r="O58" s="75"/>
      <c r="P58" s="23"/>
      <c r="Q58" s="6"/>
      <c r="R58" s="6"/>
      <c r="S58" s="6"/>
      <c r="T58" s="6"/>
      <c r="U58" s="6"/>
      <c r="V58" s="49"/>
      <c r="W58" s="6"/>
      <c r="X58" s="81"/>
      <c r="Y58" s="89"/>
      <c r="Z58" s="49"/>
      <c r="AA58" s="6"/>
      <c r="AB58" s="312" t="str">
        <f>IFERROR(VLOOKUP(AE58,пр.взв!$D$6:$Q$70,2,0),"")</f>
        <v>ХАКУЙ Амир</v>
      </c>
      <c r="AC58" s="313" t="str">
        <f>IFERROR(VLOOKUP(AE58,пр.взв!$D$6:$Q$70,5,0),"")</f>
        <v>КМС</v>
      </c>
      <c r="AD58" s="299" t="str">
        <f>IFERROR(VLOOKUP(AE58,пр.взв!$D$6:$Q$70,8,0),"")</f>
        <v>Р.Адыгея</v>
      </c>
      <c r="AE58" s="336">
        <v>24</v>
      </c>
      <c r="AF58" s="6"/>
      <c r="AG58" s="6"/>
      <c r="AH58" s="6"/>
      <c r="AI58" s="6"/>
      <c r="AJ58" s="6"/>
      <c r="AK58" s="6"/>
      <c r="AL58" s="6"/>
      <c r="AM58" s="6"/>
      <c r="AN58" s="6"/>
    </row>
    <row r="59" spans="1:40" ht="12" customHeight="1">
      <c r="A59" s="311"/>
      <c r="B59" s="300"/>
      <c r="C59" s="300"/>
      <c r="D59" s="300"/>
      <c r="E59" s="83"/>
      <c r="F59" s="92"/>
      <c r="G59" s="73"/>
      <c r="H59" s="105"/>
      <c r="I59" s="75"/>
      <c r="J59" s="75"/>
      <c r="K59" s="49"/>
      <c r="L59" s="308" t="str">
        <f>AH49</f>
        <v xml:space="preserve"> </v>
      </c>
      <c r="M59" s="309"/>
      <c r="N59" s="93"/>
      <c r="O59" s="94"/>
      <c r="P59" s="23"/>
      <c r="Q59" s="23"/>
      <c r="R59" s="6"/>
      <c r="S59" s="95"/>
      <c r="T59" s="6"/>
      <c r="U59" s="6"/>
      <c r="V59" s="49"/>
      <c r="W59" s="6"/>
      <c r="X59" s="49"/>
      <c r="Y59" s="6"/>
      <c r="Z59" s="96"/>
      <c r="AA59" s="77"/>
      <c r="AB59" s="300"/>
      <c r="AC59" s="300"/>
      <c r="AD59" s="300"/>
      <c r="AE59" s="322"/>
      <c r="AF59" s="6"/>
      <c r="AG59" s="6"/>
      <c r="AH59" s="6"/>
      <c r="AI59" s="6"/>
      <c r="AJ59" s="6"/>
      <c r="AK59" s="6"/>
      <c r="AL59" s="6"/>
      <c r="AM59" s="6"/>
      <c r="AN59" s="6"/>
    </row>
    <row r="60" spans="1:40" ht="12" customHeight="1">
      <c r="A60" s="302">
        <v>55</v>
      </c>
      <c r="B60" s="304" t="str">
        <f>IFERROR(VLOOKUP(A60,пр.взв!$D$6:$Q$70,2,0),"")</f>
        <v/>
      </c>
      <c r="C60" s="306" t="str">
        <f>IFERROR(VLOOKUP(A60,пр.взв!$D$6:$Q$70,5,0),"")</f>
        <v/>
      </c>
      <c r="D60" s="307" t="str">
        <f>IFERROR(VLOOKUP(A60,пр.взв!$D$6:$Q$70,8,0),"")</f>
        <v/>
      </c>
      <c r="E60" s="98"/>
      <c r="F60" s="73"/>
      <c r="G60" s="73"/>
      <c r="H60" s="106"/>
      <c r="I60" s="75"/>
      <c r="J60" s="103"/>
      <c r="K60" s="49"/>
      <c r="L60" s="131"/>
      <c r="M60" s="131"/>
      <c r="N60" s="99" t="str">
        <f>AH52</f>
        <v xml:space="preserve"> </v>
      </c>
      <c r="O60" s="100"/>
      <c r="P60" s="23"/>
      <c r="S60" s="23"/>
      <c r="T60" s="6"/>
      <c r="U60" s="6"/>
      <c r="V60" s="49"/>
      <c r="W60" s="6"/>
      <c r="X60" s="49"/>
      <c r="Y60" s="6"/>
      <c r="Z60" s="6"/>
      <c r="AA60" s="101"/>
      <c r="AB60" s="304" t="str">
        <f>IFERROR(VLOOKUP(AE60,пр.взв!$D$6:$Q$70,2,0),"")</f>
        <v/>
      </c>
      <c r="AC60" s="306" t="str">
        <f>IFERROR(VLOOKUP(AE60,пр.взв!$D$6:$Q$70,5,0),"")</f>
        <v/>
      </c>
      <c r="AD60" s="307" t="str">
        <f>IFERROR(VLOOKUP(AE60,пр.взв!$D$6:$Q$70,8,0),"")</f>
        <v/>
      </c>
      <c r="AE60" s="337">
        <v>56</v>
      </c>
      <c r="AF60" s="6"/>
      <c r="AG60" s="6"/>
      <c r="AH60" s="6"/>
      <c r="AI60" s="6"/>
      <c r="AJ60" s="6"/>
      <c r="AK60" s="6"/>
      <c r="AL60" s="6"/>
      <c r="AM60" s="6"/>
      <c r="AN60" s="6"/>
    </row>
    <row r="61" spans="1:40" ht="12" customHeight="1">
      <c r="A61" s="303"/>
      <c r="B61" s="305"/>
      <c r="C61" s="305"/>
      <c r="D61" s="305"/>
      <c r="E61" s="73"/>
      <c r="F61" s="73"/>
      <c r="G61" s="84"/>
      <c r="H61" s="75"/>
      <c r="I61" s="110"/>
      <c r="J61" s="119"/>
      <c r="K61" s="49"/>
      <c r="L61" s="131"/>
      <c r="M61" s="131"/>
      <c r="O61" s="102"/>
      <c r="P61" s="94"/>
      <c r="S61" s="23"/>
      <c r="T61" s="6"/>
      <c r="U61" s="6"/>
      <c r="V61" s="96"/>
      <c r="W61" s="110"/>
      <c r="X61" s="49"/>
      <c r="Y61" s="6"/>
      <c r="Z61" s="6"/>
      <c r="AA61" s="6"/>
      <c r="AB61" s="305"/>
      <c r="AC61" s="305"/>
      <c r="AD61" s="305"/>
      <c r="AE61" s="338"/>
      <c r="AF61" s="6"/>
      <c r="AG61" s="6"/>
      <c r="AH61" s="6"/>
      <c r="AI61" s="6"/>
      <c r="AJ61" s="6"/>
      <c r="AK61" s="6"/>
      <c r="AL61" s="6"/>
      <c r="AM61" s="6"/>
      <c r="AN61" s="6"/>
    </row>
    <row r="62" spans="1:40" ht="12" customHeight="1">
      <c r="A62" s="310">
        <v>15</v>
      </c>
      <c r="B62" s="312" t="str">
        <f>IFERROR(VLOOKUP(A62,пр.взв!$D$6:$Q$70,2,0),"")</f>
        <v>МУХАМЕДРИЗАЕВ Рустам</v>
      </c>
      <c r="C62" s="313" t="str">
        <f>IFERROR(VLOOKUP(A62,пр.взв!$D$6:$Q$70,5,0),"")</f>
        <v>МС</v>
      </c>
      <c r="D62" s="299" t="str">
        <f>IFERROR(VLOOKUP(A62,пр.взв!$D$6:$Q$70,8,0),"")</f>
        <v>Москва</v>
      </c>
      <c r="E62" s="6"/>
      <c r="F62" s="6"/>
      <c r="G62" s="73"/>
      <c r="H62" s="103"/>
      <c r="I62" s="111"/>
      <c r="J62" s="75"/>
      <c r="K62" s="6"/>
      <c r="L62" s="131"/>
      <c r="M62" s="131"/>
      <c r="O62" s="99" t="str">
        <f>AH56</f>
        <v xml:space="preserve"> </v>
      </c>
      <c r="P62" s="100"/>
      <c r="S62" s="23"/>
      <c r="T62" s="6"/>
      <c r="U62" s="6"/>
      <c r="V62" s="6"/>
      <c r="W62" s="111"/>
      <c r="X62" s="49"/>
      <c r="Y62" s="6"/>
      <c r="Z62" s="6"/>
      <c r="AA62" s="6"/>
      <c r="AB62" s="312" t="str">
        <f>IFERROR(VLOOKUP(AE62,пр.взв!$D$6:$Q$70,2,0),"")</f>
        <v>ШЕЛКОВНИКОВ Кирилл</v>
      </c>
      <c r="AC62" s="313" t="str">
        <f>IFERROR(VLOOKUP(AE62,пр.взв!$D$6:$Q$70,5,0),"")</f>
        <v>КМС</v>
      </c>
      <c r="AD62" s="299" t="str">
        <f>IFERROR(VLOOKUP(AE62,пр.взв!$D$6:$Q$70,8,0),"")</f>
        <v>Санкт-Петербург</v>
      </c>
      <c r="AE62" s="336">
        <v>16</v>
      </c>
      <c r="AF62" s="6"/>
      <c r="AG62" s="6"/>
      <c r="AH62" s="6"/>
      <c r="AI62" s="6"/>
      <c r="AJ62" s="6"/>
      <c r="AK62" s="6"/>
      <c r="AL62" s="6"/>
      <c r="AM62" s="6"/>
      <c r="AN62" s="6"/>
    </row>
    <row r="63" spans="1:40" ht="12" customHeight="1">
      <c r="A63" s="311"/>
      <c r="B63" s="300"/>
      <c r="C63" s="300"/>
      <c r="D63" s="300"/>
      <c r="E63" s="72"/>
      <c r="F63" s="73"/>
      <c r="G63" s="73"/>
      <c r="H63" s="104"/>
      <c r="I63" s="6"/>
      <c r="J63" s="6"/>
      <c r="K63" s="6"/>
      <c r="L63" s="308" t="str">
        <f>AH50</f>
        <v xml:space="preserve"> </v>
      </c>
      <c r="M63" s="309"/>
      <c r="P63" s="105"/>
      <c r="S63" s="23"/>
      <c r="T63" s="6"/>
      <c r="U63" s="6"/>
      <c r="V63" s="6"/>
      <c r="W63" s="6"/>
      <c r="X63" s="49"/>
      <c r="Y63" s="6"/>
      <c r="Z63" s="6"/>
      <c r="AA63" s="76"/>
      <c r="AB63" s="300"/>
      <c r="AC63" s="300"/>
      <c r="AD63" s="300"/>
      <c r="AE63" s="322"/>
      <c r="AF63" s="6"/>
      <c r="AG63" s="6"/>
      <c r="AH63" s="6"/>
      <c r="AI63" s="6"/>
      <c r="AJ63" s="6"/>
      <c r="AK63" s="6"/>
      <c r="AL63" s="6"/>
      <c r="AM63" s="6"/>
      <c r="AN63" s="6"/>
    </row>
    <row r="64" spans="1:40" ht="12" customHeight="1">
      <c r="A64" s="302">
        <v>47</v>
      </c>
      <c r="B64" s="304" t="str">
        <f>IFERROR(VLOOKUP(A64,пр.взв!$D$6:$Q$70,2,0),"")</f>
        <v/>
      </c>
      <c r="C64" s="306" t="str">
        <f>IFERROR(VLOOKUP(A64,пр.взв!$D$6:$Q$70,5,0),"")</f>
        <v/>
      </c>
      <c r="D64" s="307" t="str">
        <f>IFERROR(VLOOKUP(A64,пр.взв!$D$6:$Q$70,8,0),"")</f>
        <v/>
      </c>
      <c r="E64" s="78"/>
      <c r="F64" s="79"/>
      <c r="G64" s="73"/>
      <c r="H64" s="106"/>
      <c r="I64" s="6"/>
      <c r="J64" s="6"/>
      <c r="K64" s="6"/>
      <c r="L64" s="131"/>
      <c r="M64" s="131"/>
      <c r="N64" s="87"/>
      <c r="P64" s="109"/>
      <c r="Q64" s="94"/>
      <c r="S64" s="75"/>
      <c r="T64" s="6"/>
      <c r="U64" s="6"/>
      <c r="V64" s="6"/>
      <c r="W64" s="6"/>
      <c r="X64" s="49"/>
      <c r="Y64" s="6"/>
      <c r="Z64" s="81"/>
      <c r="AA64" s="82"/>
      <c r="AB64" s="304" t="str">
        <f>IFERROR(VLOOKUP(AE64,пр.взв!$D$6:$Q$70,2,0),"")</f>
        <v/>
      </c>
      <c r="AC64" s="306" t="str">
        <f>IFERROR(VLOOKUP(AE64,пр.взв!$D$6:$Q$70,5,0),"")</f>
        <v/>
      </c>
      <c r="AD64" s="307" t="str">
        <f>IFERROR(VLOOKUP(AE64,пр.взв!$D$6:$Q$70,8,0),"")</f>
        <v/>
      </c>
      <c r="AE64" s="337">
        <v>48</v>
      </c>
      <c r="AF64" s="6"/>
      <c r="AG64" s="6"/>
      <c r="AH64" s="6"/>
      <c r="AI64" s="6"/>
      <c r="AJ64" s="6"/>
      <c r="AK64" s="6"/>
      <c r="AL64" s="6"/>
      <c r="AM64" s="6"/>
      <c r="AN64" s="6"/>
    </row>
    <row r="65" spans="1:40" ht="12" customHeight="1">
      <c r="A65" s="303"/>
      <c r="B65" s="305"/>
      <c r="C65" s="305"/>
      <c r="D65" s="305"/>
      <c r="E65" s="73"/>
      <c r="F65" s="84"/>
      <c r="G65" s="110"/>
      <c r="H65" s="99"/>
      <c r="I65" s="6"/>
      <c r="J65" s="6"/>
      <c r="K65" s="6"/>
      <c r="L65" s="131"/>
      <c r="M65" s="131"/>
      <c r="N65" s="91"/>
      <c r="P65" s="105"/>
      <c r="Q65" s="100"/>
      <c r="S65" s="23"/>
      <c r="T65" s="6"/>
      <c r="U65" s="6"/>
      <c r="V65" s="6"/>
      <c r="W65" s="6"/>
      <c r="X65" s="96"/>
      <c r="Y65" s="110"/>
      <c r="Z65" s="49"/>
      <c r="AA65" s="6"/>
      <c r="AB65" s="305"/>
      <c r="AC65" s="305"/>
      <c r="AD65" s="305"/>
      <c r="AE65" s="338"/>
      <c r="AF65" s="6"/>
      <c r="AG65" s="6"/>
      <c r="AH65" s="6"/>
      <c r="AI65" s="6"/>
      <c r="AJ65" s="6"/>
      <c r="AK65" s="6"/>
      <c r="AL65" s="6"/>
      <c r="AM65" s="6"/>
      <c r="AN65" s="6"/>
    </row>
    <row r="66" spans="1:40" ht="12" customHeight="1">
      <c r="A66" s="310">
        <v>31</v>
      </c>
      <c r="B66" s="312" t="str">
        <f>IFERROR(VLOOKUP(A66,пр.взв!$D$6:$Q$70,2,0),"")</f>
        <v>НУРМАГОМЕДОВ Руслан</v>
      </c>
      <c r="C66" s="313" t="str">
        <f>IFERROR(VLOOKUP(A66,пр.взв!$D$6:$Q$70,5,0),"")</f>
        <v>КМС</v>
      </c>
      <c r="D66" s="299" t="str">
        <f>IFERROR(VLOOKUP(A66,пр.взв!$D$6:$Q$70,8,0),"")</f>
        <v>Ярославская</v>
      </c>
      <c r="E66" s="6"/>
      <c r="F66" s="73"/>
      <c r="G66" s="111"/>
      <c r="H66" s="80"/>
      <c r="I66" s="6"/>
      <c r="J66" s="6"/>
      <c r="K66" s="6"/>
      <c r="L66" s="308" t="str">
        <f>AH51</f>
        <v xml:space="preserve"> </v>
      </c>
      <c r="M66" s="309"/>
      <c r="N66" s="93"/>
      <c r="O66" s="94"/>
      <c r="P66" s="105"/>
      <c r="Q66" s="102"/>
      <c r="S66" s="23"/>
      <c r="T66" s="6"/>
      <c r="U66" s="6"/>
      <c r="V66" s="6"/>
      <c r="W66" s="6"/>
      <c r="X66" s="6"/>
      <c r="Y66" s="111"/>
      <c r="Z66" s="49"/>
      <c r="AA66" s="6"/>
      <c r="AB66" s="312" t="str">
        <f>IFERROR(VLOOKUP(AE66,пр.взв!$D$6:$Q$70,2,0),"")</f>
        <v>МОВСИСЯН  Амбарцум</v>
      </c>
      <c r="AC66" s="313" t="str">
        <f>IFERROR(VLOOKUP(AE66,пр.взв!$D$6:$Q$70,5,0),"")</f>
        <v>КМС</v>
      </c>
      <c r="AD66" s="299" t="str">
        <f>IFERROR(VLOOKUP(AE66,пр.взв!$D$6:$Q$70,8,0),"")</f>
        <v>Калининградская</v>
      </c>
      <c r="AE66" s="336">
        <v>32</v>
      </c>
      <c r="AF66" s="6"/>
      <c r="AG66" s="6"/>
      <c r="AH66" s="6"/>
      <c r="AI66" s="6"/>
      <c r="AJ66" s="6"/>
      <c r="AK66" s="6"/>
      <c r="AL66" s="6"/>
      <c r="AM66" s="6"/>
      <c r="AN66" s="6"/>
    </row>
    <row r="67" spans="1:40" ht="12" customHeight="1">
      <c r="A67" s="311"/>
      <c r="B67" s="300"/>
      <c r="C67" s="300"/>
      <c r="D67" s="300"/>
      <c r="E67" s="83"/>
      <c r="F67" s="92"/>
      <c r="G67" s="73"/>
      <c r="H67" s="23"/>
      <c r="I67" s="6"/>
      <c r="J67" s="6"/>
      <c r="K67" s="6"/>
      <c r="L67" s="6"/>
      <c r="M67" s="23"/>
      <c r="N67" s="99" t="str">
        <f>AH53</f>
        <v xml:space="preserve"> </v>
      </c>
      <c r="O67" s="100"/>
      <c r="P67" s="105"/>
      <c r="Q67" s="102"/>
      <c r="R67" s="132"/>
      <c r="S67" s="23"/>
      <c r="T67" s="6"/>
      <c r="U67" s="6"/>
      <c r="V67" s="6"/>
      <c r="W67" s="6"/>
      <c r="X67" s="6"/>
      <c r="Y67" s="6"/>
      <c r="Z67" s="96"/>
      <c r="AA67" s="77"/>
      <c r="AB67" s="300"/>
      <c r="AC67" s="300"/>
      <c r="AD67" s="300"/>
      <c r="AE67" s="322"/>
      <c r="AF67" s="6"/>
      <c r="AG67" s="6"/>
      <c r="AH67" s="6"/>
      <c r="AI67" s="6"/>
      <c r="AJ67" s="6"/>
      <c r="AK67" s="6"/>
      <c r="AL67" s="6"/>
      <c r="AM67" s="6"/>
      <c r="AN67" s="6"/>
    </row>
    <row r="68" spans="1:40" ht="12" customHeight="1">
      <c r="A68" s="302">
        <v>63</v>
      </c>
      <c r="B68" s="304" t="str">
        <f>IFERROR(VLOOKUP(A68,пр.взв!$D$6:$Q$70,2,0),"")</f>
        <v/>
      </c>
      <c r="C68" s="306" t="str">
        <f>IFERROR(VLOOKUP(A68,пр.взв!$D$6:$Q$70,5,0),"")</f>
        <v/>
      </c>
      <c r="D68" s="307" t="str">
        <f>IFERROR(VLOOKUP(A68,пр.взв!$D$6:$Q$70,8,0),"")</f>
        <v/>
      </c>
      <c r="E68" s="98"/>
      <c r="F68" s="73"/>
      <c r="G68" s="73"/>
      <c r="H68" s="80"/>
      <c r="I68" s="6"/>
      <c r="J68" s="6"/>
      <c r="K68" s="6"/>
      <c r="L68" s="6"/>
      <c r="M68" s="23"/>
      <c r="O68" s="102"/>
      <c r="P68" s="113"/>
      <c r="Q68" s="102"/>
      <c r="R68" s="114"/>
      <c r="S68" s="23"/>
      <c r="T68" s="6"/>
      <c r="U68" s="6"/>
      <c r="V68" s="6"/>
      <c r="W68" s="6"/>
      <c r="X68" s="6"/>
      <c r="Y68" s="6"/>
      <c r="Z68" s="6"/>
      <c r="AA68" s="101"/>
      <c r="AB68" s="304" t="str">
        <f>IFERROR(VLOOKUP(AE68,пр.взв!$D$6:$Q$70,2,0),"")</f>
        <v/>
      </c>
      <c r="AC68" s="306" t="str">
        <f>IFERROR(VLOOKUP(AE68,пр.взв!$D$6:$Q$70,5,0),"")</f>
        <v/>
      </c>
      <c r="AD68" s="307" t="str">
        <f>IFERROR(VLOOKUP(AE68,пр.взв!$D$6:$Q$70,8,0),"")</f>
        <v/>
      </c>
      <c r="AE68" s="337">
        <v>64</v>
      </c>
      <c r="AF68" s="6"/>
      <c r="AG68" s="6"/>
      <c r="AH68" s="6"/>
      <c r="AI68" s="6"/>
      <c r="AJ68" s="6"/>
      <c r="AK68" s="6"/>
      <c r="AL68" s="6"/>
      <c r="AM68" s="6"/>
      <c r="AN68" s="6"/>
    </row>
    <row r="69" spans="1:40" ht="12" customHeight="1">
      <c r="A69" s="303"/>
      <c r="B69" s="305"/>
      <c r="C69" s="305"/>
      <c r="D69" s="305"/>
      <c r="E69" s="133"/>
      <c r="F69" s="73"/>
      <c r="G69" s="74"/>
      <c r="H69" s="23"/>
      <c r="I69" s="103"/>
      <c r="J69" s="6"/>
      <c r="K69" s="6"/>
      <c r="L69" s="6"/>
      <c r="M69" s="75"/>
      <c r="O69" s="99" t="str">
        <f>AH54</f>
        <v xml:space="preserve"> </v>
      </c>
      <c r="P69" s="115"/>
      <c r="Q69" s="321" t="str">
        <f>AH55</f>
        <v/>
      </c>
      <c r="S69" s="23"/>
      <c r="T69" s="6"/>
      <c r="U69" s="6"/>
      <c r="V69" s="6"/>
      <c r="W69" s="6"/>
      <c r="X69" s="6"/>
      <c r="Y69" s="6"/>
      <c r="Z69" s="6"/>
      <c r="AA69" s="6"/>
      <c r="AB69" s="305"/>
      <c r="AC69" s="305"/>
      <c r="AD69" s="305"/>
      <c r="AE69" s="338"/>
      <c r="AF69" s="6"/>
      <c r="AG69" s="6"/>
      <c r="AH69" s="6"/>
      <c r="AI69" s="6"/>
      <c r="AJ69" s="6"/>
      <c r="AK69" s="6"/>
      <c r="AL69" s="6"/>
      <c r="AM69" s="6"/>
      <c r="AN69" s="6"/>
    </row>
    <row r="70" spans="1:40" ht="9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134"/>
      <c r="L70" s="134"/>
      <c r="M70" s="6"/>
      <c r="N70" s="6"/>
      <c r="P70" s="6"/>
      <c r="Q70" s="322"/>
      <c r="R70" s="103"/>
      <c r="S70" s="6"/>
      <c r="T70" s="6"/>
      <c r="U70" s="6"/>
      <c r="AF70" s="6"/>
      <c r="AG70" s="6"/>
      <c r="AH70" s="6"/>
      <c r="AI70" s="6"/>
      <c r="AJ70" s="6"/>
      <c r="AK70" s="6"/>
      <c r="AL70" s="6"/>
      <c r="AM70" s="6"/>
      <c r="AN70" s="6"/>
    </row>
    <row r="71" spans="1:40" ht="12" customHeight="1">
      <c r="A71" s="6"/>
      <c r="B71" s="6"/>
      <c r="C71" s="6"/>
      <c r="D71" s="6"/>
      <c r="E71" s="6"/>
      <c r="F71" s="6"/>
      <c r="G71" s="6"/>
      <c r="H71" s="67" t="s">
        <v>260</v>
      </c>
      <c r="I71" s="67"/>
      <c r="J71" s="67"/>
      <c r="K71" s="134"/>
      <c r="L71" s="134"/>
      <c r="M71" s="134"/>
      <c r="N71" s="134"/>
      <c r="O71" s="134"/>
      <c r="P71" s="6" t="s">
        <v>260</v>
      </c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</row>
    <row r="72" spans="1:40" ht="12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</row>
    <row r="73" spans="1:40" ht="12.75" customHeight="1">
      <c r="A73" s="67" t="str">
        <f ca="1">IFERROR(__xludf.DUMMYFUNCTION("IMPORTRANGE(""https://docs.google.com/spreadsheets/d/1XFGqS9_FSpg5EnxHBAY_QbGhuInRsY0PvHk2PYSXdn4/edit#gid=761916707"",""Реквизиты!$A$5"")"),"Гл.судья, судья ВК")</f>
        <v>Гл.судья, судья ВК</v>
      </c>
      <c r="B73" s="6"/>
      <c r="C73" s="134"/>
      <c r="D73" s="135"/>
      <c r="E73" s="135"/>
      <c r="F73" s="135"/>
      <c r="G73" s="323" t="str">
        <f ca="1">IFERROR(__xludf.DUMMYFUNCTION("IMPORTRANGE('пр.взв'!N1,""Реквизиты!$C6"")"),"Редин Д.А.")</f>
        <v>Редин Д.А.</v>
      </c>
      <c r="H73" s="289"/>
      <c r="I73" s="289"/>
      <c r="J73" s="134" t="str">
        <f ca="1">IFERROR(__xludf.DUMMYFUNCTION("IMPORTRANGE('пр.взв'!N1,""Реквизиты!$C7"")"),"Хабаровский кр.")</f>
        <v>Хабаровский кр.</v>
      </c>
      <c r="K73" s="134"/>
      <c r="L73" s="134"/>
      <c r="M73" s="134"/>
      <c r="N73" s="134"/>
      <c r="O73" s="134"/>
      <c r="P73" s="6"/>
      <c r="Q73" s="6"/>
      <c r="R73" s="6"/>
      <c r="S73" s="6"/>
      <c r="T73" s="136" t="str">
        <f ca="1">IFERROR(__xludf.DUMMYFUNCTION("IMPORTRANGE(""https://docs.google.com/spreadsheets/d/1XFGqS9_FSpg5EnxHBAY_QbGhuInRsY0PvHk2PYSXdn4/edit#gid=761916707"",""Реквизиты!$A$9"")"),"Гл.секретарь, судья ВК")</f>
        <v>Гл.секретарь, судья ВК</v>
      </c>
      <c r="U73" s="6"/>
      <c r="V73" s="134"/>
      <c r="W73" s="134"/>
      <c r="X73" s="134"/>
      <c r="Y73" s="135"/>
      <c r="Z73" s="88"/>
      <c r="AA73" s="88"/>
      <c r="AB73" s="137" t="str">
        <f ca="1">IFERROR(__xludf.DUMMYFUNCTION("IMPORTRANGE(""https://docs.google.com/spreadsheets/d/1XFGqS9_FSpg5EnxHBAY_QbGhuInRsY0PvHk2PYSXdn4/edit#gid=761916707"",""Реквизиты!$C10"")"),"Мордовин С.Н.")</f>
        <v>Мордовин С.Н.</v>
      </c>
      <c r="AC73" s="138" t="str">
        <f ca="1">IFERROR(__xludf.DUMMYFUNCTION("IMPORTRANGE(""https://docs.google.com/spreadsheets/d/1XFGqS9_FSpg5EnxHBAY_QbGhuInRsY0PvHk2PYSXdn4/edit#gid=761916707"",""Реквизиты!$C11"")"),"Р.Алт, Майма")</f>
        <v>Р.Алт, Майма</v>
      </c>
      <c r="AD73" s="139"/>
      <c r="AE73" s="139"/>
      <c r="AF73" s="6"/>
      <c r="AG73" s="6"/>
      <c r="AH73" s="6"/>
      <c r="AI73" s="6"/>
      <c r="AJ73" s="6"/>
      <c r="AK73" s="6"/>
      <c r="AL73" s="6"/>
      <c r="AM73" s="6"/>
      <c r="AN73" s="6"/>
    </row>
    <row r="74" spans="1:40" ht="12" customHeight="1">
      <c r="A74" s="6"/>
      <c r="B74" s="6"/>
      <c r="C74" s="134"/>
      <c r="D74" s="134"/>
      <c r="E74" s="134"/>
      <c r="F74" s="134"/>
      <c r="G74" s="6"/>
      <c r="H74" s="6"/>
      <c r="I74" s="6"/>
      <c r="J74" s="6"/>
      <c r="K74" s="6"/>
      <c r="L74" s="6"/>
      <c r="M74" s="6"/>
      <c r="N74" s="6"/>
      <c r="O74" s="6"/>
      <c r="P74" s="6"/>
      <c r="Q74" s="134"/>
      <c r="R74" s="6"/>
      <c r="S74" s="6"/>
      <c r="T74" s="67"/>
      <c r="U74" s="6"/>
      <c r="V74" s="134"/>
      <c r="W74" s="134"/>
      <c r="X74" s="134"/>
      <c r="Y74" s="134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</row>
    <row r="75" spans="1:40" ht="12" customHeight="1">
      <c r="I75" s="6"/>
      <c r="Q75" s="134"/>
      <c r="R75" s="6"/>
      <c r="S75" s="6"/>
      <c r="AF75" s="6"/>
      <c r="AG75" s="6"/>
      <c r="AH75" s="6"/>
      <c r="AI75" s="6"/>
      <c r="AJ75" s="6"/>
      <c r="AK75" s="6"/>
      <c r="AL75" s="6"/>
      <c r="AM75" s="6"/>
      <c r="AN75" s="6"/>
    </row>
    <row r="76" spans="1:40" ht="12" customHeight="1"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AF76" s="6"/>
      <c r="AG76" s="6"/>
      <c r="AH76" s="6"/>
      <c r="AI76" s="6"/>
      <c r="AJ76" s="6"/>
      <c r="AK76" s="6"/>
      <c r="AL76" s="6"/>
      <c r="AM76" s="6"/>
      <c r="AN76" s="6"/>
    </row>
    <row r="77" spans="1:40" ht="12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AF77" s="6"/>
      <c r="AG77" s="6"/>
      <c r="AH77" s="6"/>
      <c r="AI77" s="6"/>
      <c r="AJ77" s="6"/>
      <c r="AK77" s="6"/>
      <c r="AL77" s="6"/>
      <c r="AM77" s="6"/>
      <c r="AN77" s="6"/>
    </row>
    <row r="78" spans="1:40" ht="12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AF78" s="6"/>
      <c r="AG78" s="6"/>
      <c r="AH78" s="6"/>
      <c r="AI78" s="6"/>
      <c r="AJ78" s="6"/>
      <c r="AK78" s="6"/>
      <c r="AL78" s="6"/>
      <c r="AM78" s="6"/>
      <c r="AN78" s="6"/>
    </row>
    <row r="79" spans="1:40" ht="12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AF79" s="6"/>
      <c r="AG79" s="6"/>
      <c r="AH79" s="6"/>
      <c r="AI79" s="6"/>
      <c r="AJ79" s="6"/>
      <c r="AK79" s="6"/>
      <c r="AL79" s="6"/>
      <c r="AM79" s="6"/>
      <c r="AN79" s="6"/>
    </row>
    <row r="80" spans="1:40" ht="12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AF80" s="6"/>
      <c r="AG80" s="6"/>
      <c r="AH80" s="6"/>
      <c r="AI80" s="6"/>
      <c r="AJ80" s="6"/>
      <c r="AK80" s="6"/>
      <c r="AL80" s="6"/>
      <c r="AM80" s="6"/>
      <c r="AN80" s="6"/>
    </row>
    <row r="81" spans="1:40" ht="12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AF81" s="6"/>
      <c r="AG81" s="6"/>
      <c r="AH81" s="6"/>
      <c r="AI81" s="6"/>
      <c r="AJ81" s="6"/>
      <c r="AK81" s="6"/>
      <c r="AL81" s="6"/>
      <c r="AM81" s="6"/>
      <c r="AN81" s="6"/>
    </row>
    <row r="82" spans="1:40" ht="12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AF82" s="6"/>
      <c r="AG82" s="6"/>
      <c r="AH82" s="6"/>
      <c r="AI82" s="6"/>
      <c r="AJ82" s="6"/>
      <c r="AK82" s="6"/>
      <c r="AL82" s="6"/>
      <c r="AM82" s="6"/>
      <c r="AN82" s="6"/>
    </row>
    <row r="83" spans="1:40" ht="12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AF83" s="6"/>
      <c r="AG83" s="6"/>
      <c r="AH83" s="6"/>
      <c r="AI83" s="6"/>
      <c r="AJ83" s="6"/>
      <c r="AK83" s="6"/>
      <c r="AL83" s="6"/>
      <c r="AM83" s="6"/>
      <c r="AN83" s="6"/>
    </row>
    <row r="84" spans="1:40" ht="12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AF84" s="6"/>
      <c r="AG84" s="6"/>
      <c r="AH84" s="6"/>
      <c r="AI84" s="6"/>
      <c r="AJ84" s="6"/>
      <c r="AK84" s="6"/>
      <c r="AL84" s="6"/>
      <c r="AM84" s="6"/>
      <c r="AN84" s="6"/>
    </row>
    <row r="85" spans="1:40" ht="12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AF85" s="6"/>
      <c r="AG85" s="6"/>
      <c r="AH85" s="6"/>
      <c r="AI85" s="6"/>
      <c r="AJ85" s="6"/>
      <c r="AK85" s="6"/>
      <c r="AL85" s="6"/>
      <c r="AM85" s="6"/>
      <c r="AN85" s="6"/>
    </row>
    <row r="86" spans="1:40" ht="12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AF86" s="6"/>
      <c r="AG86" s="6"/>
      <c r="AH86" s="6"/>
      <c r="AI86" s="6"/>
      <c r="AJ86" s="6"/>
      <c r="AK86" s="6"/>
      <c r="AL86" s="6"/>
      <c r="AM86" s="6"/>
      <c r="AN86" s="6"/>
    </row>
    <row r="87" spans="1:40" ht="12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AF87" s="6"/>
      <c r="AG87" s="6"/>
      <c r="AH87" s="6"/>
      <c r="AI87" s="6"/>
      <c r="AJ87" s="6"/>
      <c r="AK87" s="6"/>
      <c r="AL87" s="6"/>
      <c r="AM87" s="6"/>
      <c r="AN87" s="6"/>
    </row>
    <row r="88" spans="1:40" ht="12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AF88" s="6"/>
      <c r="AG88" s="6"/>
      <c r="AH88" s="6"/>
      <c r="AI88" s="6"/>
      <c r="AJ88" s="6"/>
      <c r="AK88" s="6"/>
      <c r="AL88" s="6"/>
      <c r="AM88" s="6"/>
      <c r="AN88" s="6"/>
    </row>
    <row r="89" spans="1:40" ht="12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AF89" s="6"/>
      <c r="AG89" s="6"/>
      <c r="AH89" s="6"/>
      <c r="AI89" s="6"/>
      <c r="AJ89" s="6"/>
      <c r="AK89" s="6"/>
      <c r="AL89" s="6"/>
      <c r="AM89" s="6"/>
      <c r="AN89" s="6"/>
    </row>
    <row r="90" spans="1:40" ht="12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AF90" s="6"/>
      <c r="AG90" s="6"/>
      <c r="AH90" s="6"/>
      <c r="AI90" s="6"/>
      <c r="AJ90" s="6"/>
      <c r="AK90" s="6"/>
      <c r="AL90" s="6"/>
      <c r="AM90" s="6"/>
      <c r="AN90" s="6"/>
    </row>
    <row r="91" spans="1:40" ht="12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AF91" s="6"/>
      <c r="AG91" s="6"/>
      <c r="AH91" s="6"/>
      <c r="AI91" s="6"/>
      <c r="AJ91" s="6"/>
      <c r="AK91" s="6"/>
      <c r="AL91" s="6"/>
      <c r="AM91" s="6"/>
      <c r="AN91" s="6"/>
    </row>
    <row r="92" spans="1:40" ht="12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AF92" s="6"/>
      <c r="AG92" s="6"/>
      <c r="AH92" s="6"/>
      <c r="AI92" s="6"/>
      <c r="AJ92" s="6"/>
      <c r="AK92" s="6"/>
      <c r="AL92" s="6"/>
      <c r="AM92" s="6"/>
      <c r="AN92" s="6"/>
    </row>
    <row r="93" spans="1:40" ht="12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AF93" s="6"/>
      <c r="AG93" s="6"/>
      <c r="AH93" s="6"/>
      <c r="AI93" s="6"/>
      <c r="AJ93" s="6"/>
      <c r="AK93" s="6"/>
      <c r="AL93" s="6"/>
      <c r="AM93" s="6"/>
      <c r="AN93" s="6"/>
    </row>
    <row r="94" spans="1:40" ht="12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AF94" s="6"/>
      <c r="AG94" s="6"/>
      <c r="AH94" s="6"/>
      <c r="AI94" s="6"/>
      <c r="AJ94" s="6"/>
      <c r="AK94" s="6"/>
      <c r="AL94" s="6"/>
      <c r="AM94" s="6"/>
      <c r="AN94" s="6"/>
    </row>
    <row r="95" spans="1:40" ht="12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AF95" s="6"/>
      <c r="AG95" s="6"/>
      <c r="AH95" s="6"/>
      <c r="AI95" s="6"/>
      <c r="AJ95" s="6"/>
      <c r="AK95" s="6"/>
      <c r="AL95" s="6"/>
      <c r="AM95" s="6"/>
      <c r="AN95" s="6"/>
    </row>
    <row r="96" spans="1:40" ht="12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AF96" s="6"/>
      <c r="AG96" s="6"/>
      <c r="AH96" s="6"/>
      <c r="AI96" s="6"/>
      <c r="AJ96" s="6"/>
      <c r="AK96" s="6"/>
      <c r="AL96" s="6"/>
      <c r="AM96" s="6"/>
      <c r="AN96" s="6"/>
    </row>
    <row r="97" spans="1:40" ht="12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AF97" s="6"/>
      <c r="AG97" s="6"/>
      <c r="AH97" s="6"/>
      <c r="AI97" s="6"/>
      <c r="AJ97" s="6"/>
      <c r="AK97" s="6"/>
      <c r="AL97" s="6"/>
      <c r="AM97" s="6"/>
      <c r="AN97" s="6"/>
    </row>
    <row r="98" spans="1:40" ht="12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AF98" s="6"/>
      <c r="AG98" s="6"/>
      <c r="AH98" s="6"/>
      <c r="AI98" s="6"/>
      <c r="AJ98" s="6"/>
      <c r="AK98" s="6"/>
      <c r="AL98" s="6"/>
      <c r="AM98" s="6"/>
      <c r="AN98" s="6"/>
    </row>
    <row r="99" spans="1:40" ht="12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AF99" s="6"/>
      <c r="AG99" s="6"/>
      <c r="AH99" s="6"/>
      <c r="AI99" s="6"/>
      <c r="AJ99" s="6"/>
      <c r="AK99" s="6"/>
      <c r="AL99" s="6"/>
      <c r="AM99" s="6"/>
      <c r="AN99" s="6"/>
    </row>
    <row r="100" spans="1:40" ht="12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AF100" s="6"/>
      <c r="AG100" s="6"/>
      <c r="AH100" s="6"/>
      <c r="AI100" s="6"/>
      <c r="AJ100" s="6"/>
      <c r="AK100" s="6"/>
      <c r="AL100" s="6"/>
      <c r="AM100" s="6"/>
      <c r="AN100" s="6"/>
    </row>
    <row r="101" spans="1:40" ht="12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AF101" s="6"/>
      <c r="AG101" s="6"/>
      <c r="AH101" s="6"/>
      <c r="AI101" s="6"/>
      <c r="AJ101" s="6"/>
      <c r="AK101" s="6"/>
      <c r="AL101" s="6"/>
      <c r="AM101" s="6"/>
      <c r="AN101" s="6"/>
    </row>
    <row r="102" spans="1:40" ht="12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AF102" s="6"/>
      <c r="AG102" s="6"/>
      <c r="AH102" s="6"/>
      <c r="AI102" s="6"/>
      <c r="AJ102" s="6"/>
      <c r="AK102" s="6"/>
      <c r="AL102" s="6"/>
      <c r="AM102" s="6"/>
      <c r="AN102" s="6"/>
    </row>
    <row r="103" spans="1:40" ht="12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AF103" s="6"/>
      <c r="AG103" s="6"/>
      <c r="AH103" s="6"/>
      <c r="AI103" s="6"/>
      <c r="AJ103" s="6"/>
      <c r="AK103" s="6"/>
      <c r="AL103" s="6"/>
      <c r="AM103" s="6"/>
      <c r="AN103" s="6"/>
    </row>
    <row r="104" spans="1:40" ht="12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AF104" s="6"/>
      <c r="AG104" s="6"/>
      <c r="AH104" s="6"/>
      <c r="AI104" s="6"/>
      <c r="AJ104" s="6"/>
      <c r="AK104" s="6"/>
      <c r="AL104" s="6"/>
      <c r="AM104" s="6"/>
      <c r="AN104" s="6"/>
    </row>
    <row r="105" spans="1:40" ht="12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AF105" s="6"/>
      <c r="AG105" s="6"/>
      <c r="AH105" s="6"/>
      <c r="AI105" s="6"/>
      <c r="AJ105" s="6"/>
      <c r="AK105" s="6"/>
      <c r="AL105" s="6"/>
      <c r="AM105" s="6"/>
      <c r="AN105" s="6"/>
    </row>
    <row r="106" spans="1:40" ht="12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AF106" s="6"/>
      <c r="AG106" s="6"/>
      <c r="AH106" s="6"/>
      <c r="AI106" s="6"/>
      <c r="AJ106" s="6"/>
      <c r="AK106" s="6"/>
      <c r="AL106" s="6"/>
      <c r="AM106" s="6"/>
      <c r="AN106" s="6"/>
    </row>
    <row r="107" spans="1:40" ht="12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AF107" s="6"/>
      <c r="AG107" s="6"/>
      <c r="AH107" s="6"/>
      <c r="AI107" s="6"/>
      <c r="AJ107" s="6"/>
      <c r="AK107" s="6"/>
      <c r="AL107" s="6"/>
      <c r="AM107" s="6"/>
      <c r="AN107" s="6"/>
    </row>
    <row r="108" spans="1:40" ht="12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AF108" s="6"/>
      <c r="AG108" s="6"/>
      <c r="AH108" s="6"/>
      <c r="AI108" s="6"/>
      <c r="AJ108" s="6"/>
      <c r="AK108" s="6"/>
      <c r="AL108" s="6"/>
      <c r="AM108" s="6"/>
      <c r="AN108" s="6"/>
    </row>
    <row r="109" spans="1:40" ht="12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AF109" s="6"/>
      <c r="AG109" s="6"/>
      <c r="AH109" s="6"/>
      <c r="AI109" s="6"/>
      <c r="AJ109" s="6"/>
      <c r="AK109" s="6"/>
      <c r="AL109" s="6"/>
      <c r="AM109" s="6"/>
      <c r="AN109" s="6"/>
    </row>
    <row r="110" spans="1:40" ht="12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AF110" s="6"/>
      <c r="AG110" s="6"/>
      <c r="AH110" s="6"/>
      <c r="AI110" s="6"/>
      <c r="AJ110" s="6"/>
      <c r="AK110" s="6"/>
      <c r="AL110" s="6"/>
      <c r="AM110" s="6"/>
      <c r="AN110" s="6"/>
    </row>
    <row r="111" spans="1:40" ht="12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AF111" s="6"/>
      <c r="AG111" s="6"/>
      <c r="AH111" s="6"/>
      <c r="AI111" s="6"/>
      <c r="AJ111" s="6"/>
      <c r="AK111" s="6"/>
      <c r="AL111" s="6"/>
      <c r="AM111" s="6"/>
      <c r="AN111" s="6"/>
    </row>
    <row r="112" spans="1:40" ht="12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AF112" s="6"/>
      <c r="AG112" s="6"/>
      <c r="AH112" s="6"/>
      <c r="AI112" s="6"/>
      <c r="AJ112" s="6"/>
      <c r="AK112" s="6"/>
      <c r="AL112" s="6"/>
      <c r="AM112" s="6"/>
      <c r="AN112" s="6"/>
    </row>
    <row r="113" spans="1:40" ht="12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AF113" s="6"/>
      <c r="AG113" s="6"/>
      <c r="AH113" s="6"/>
      <c r="AI113" s="6"/>
      <c r="AJ113" s="6"/>
      <c r="AK113" s="6"/>
      <c r="AL113" s="6"/>
      <c r="AM113" s="6"/>
      <c r="AN113" s="6"/>
    </row>
    <row r="114" spans="1:40" ht="12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AF114" s="6"/>
      <c r="AG114" s="6"/>
      <c r="AH114" s="6"/>
      <c r="AI114" s="6"/>
      <c r="AJ114" s="6"/>
      <c r="AK114" s="6"/>
      <c r="AL114" s="6"/>
      <c r="AM114" s="6"/>
      <c r="AN114" s="6"/>
    </row>
    <row r="115" spans="1:40" ht="12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AF115" s="6"/>
      <c r="AG115" s="6"/>
      <c r="AH115" s="6"/>
      <c r="AI115" s="6"/>
      <c r="AJ115" s="6"/>
      <c r="AK115" s="6"/>
      <c r="AL115" s="6"/>
      <c r="AM115" s="6"/>
      <c r="AN115" s="6"/>
    </row>
    <row r="116" spans="1:40" ht="12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AF116" s="6"/>
      <c r="AG116" s="6"/>
      <c r="AH116" s="6"/>
      <c r="AI116" s="6"/>
      <c r="AJ116" s="6"/>
      <c r="AK116" s="6"/>
      <c r="AL116" s="6"/>
      <c r="AM116" s="6"/>
      <c r="AN116" s="6"/>
    </row>
    <row r="117" spans="1:40" ht="12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AF117" s="6"/>
      <c r="AG117" s="6"/>
      <c r="AH117" s="6"/>
      <c r="AI117" s="6"/>
      <c r="AJ117" s="6"/>
      <c r="AK117" s="6"/>
      <c r="AL117" s="6"/>
      <c r="AM117" s="6"/>
      <c r="AN117" s="6"/>
    </row>
    <row r="118" spans="1:40" ht="12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AF118" s="6"/>
      <c r="AG118" s="6"/>
      <c r="AH118" s="6"/>
      <c r="AI118" s="6"/>
      <c r="AJ118" s="6"/>
      <c r="AK118" s="6"/>
      <c r="AL118" s="6"/>
      <c r="AM118" s="6"/>
      <c r="AN118" s="6"/>
    </row>
    <row r="119" spans="1:40" ht="12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AF119" s="6"/>
      <c r="AG119" s="6"/>
      <c r="AH119" s="6"/>
      <c r="AI119" s="6"/>
      <c r="AJ119" s="6"/>
      <c r="AK119" s="6"/>
      <c r="AL119" s="6"/>
      <c r="AM119" s="6"/>
      <c r="AN119" s="6"/>
    </row>
    <row r="120" spans="1:40" ht="12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AF120" s="6"/>
      <c r="AG120" s="6"/>
      <c r="AH120" s="6"/>
      <c r="AI120" s="6"/>
      <c r="AJ120" s="6"/>
      <c r="AK120" s="6"/>
      <c r="AL120" s="6"/>
      <c r="AM120" s="6"/>
      <c r="AN120" s="6"/>
    </row>
    <row r="121" spans="1:40" ht="12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AF121" s="6"/>
      <c r="AG121" s="6"/>
      <c r="AH121" s="6"/>
      <c r="AI121" s="6"/>
      <c r="AJ121" s="6"/>
      <c r="AK121" s="6"/>
      <c r="AL121" s="6"/>
      <c r="AM121" s="6"/>
      <c r="AN121" s="6"/>
    </row>
    <row r="122" spans="1:40" ht="12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AF122" s="6"/>
      <c r="AG122" s="6"/>
      <c r="AH122" s="6"/>
      <c r="AI122" s="6"/>
      <c r="AJ122" s="6"/>
      <c r="AK122" s="6"/>
      <c r="AL122" s="6"/>
      <c r="AM122" s="6"/>
      <c r="AN122" s="6"/>
    </row>
    <row r="123" spans="1:40" ht="12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AF123" s="6"/>
      <c r="AG123" s="6"/>
      <c r="AH123" s="6"/>
      <c r="AI123" s="6"/>
      <c r="AJ123" s="6"/>
      <c r="AK123" s="6"/>
      <c r="AL123" s="6"/>
      <c r="AM123" s="6"/>
      <c r="AN123" s="6"/>
    </row>
    <row r="124" spans="1:40" ht="12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AF124" s="6"/>
      <c r="AG124" s="6"/>
      <c r="AH124" s="6"/>
      <c r="AI124" s="6"/>
      <c r="AJ124" s="6"/>
      <c r="AK124" s="6"/>
      <c r="AL124" s="6"/>
      <c r="AM124" s="6"/>
      <c r="AN124" s="6"/>
    </row>
    <row r="125" spans="1:40" ht="12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AF125" s="6"/>
      <c r="AG125" s="6"/>
      <c r="AH125" s="6"/>
      <c r="AI125" s="6"/>
      <c r="AJ125" s="6"/>
      <c r="AK125" s="6"/>
      <c r="AL125" s="6"/>
      <c r="AM125" s="6"/>
      <c r="AN125" s="6"/>
    </row>
    <row r="126" spans="1:40" ht="12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AF126" s="6"/>
      <c r="AG126" s="6"/>
      <c r="AH126" s="6"/>
      <c r="AI126" s="6"/>
      <c r="AJ126" s="6"/>
      <c r="AK126" s="6"/>
      <c r="AL126" s="6"/>
      <c r="AM126" s="6"/>
      <c r="AN126" s="6"/>
    </row>
    <row r="127" spans="1:40" ht="12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AF127" s="6"/>
      <c r="AG127" s="6"/>
      <c r="AH127" s="6"/>
      <c r="AI127" s="6"/>
      <c r="AJ127" s="6"/>
      <c r="AK127" s="6"/>
      <c r="AL127" s="6"/>
      <c r="AM127" s="6"/>
      <c r="AN127" s="6"/>
    </row>
    <row r="128" spans="1:40" ht="12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AF128" s="6"/>
      <c r="AG128" s="6"/>
      <c r="AH128" s="6"/>
      <c r="AI128" s="6"/>
      <c r="AJ128" s="6"/>
      <c r="AK128" s="6"/>
      <c r="AL128" s="6"/>
      <c r="AM128" s="6"/>
      <c r="AN128" s="6"/>
    </row>
    <row r="129" spans="1:40" ht="12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AF129" s="6"/>
      <c r="AG129" s="6"/>
      <c r="AH129" s="6"/>
      <c r="AI129" s="6"/>
      <c r="AJ129" s="6"/>
      <c r="AK129" s="6"/>
      <c r="AL129" s="6"/>
      <c r="AM129" s="6"/>
      <c r="AN129" s="6"/>
    </row>
    <row r="130" spans="1:40" ht="12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AF130" s="6"/>
      <c r="AG130" s="6"/>
      <c r="AH130" s="6"/>
      <c r="AI130" s="6"/>
      <c r="AJ130" s="6"/>
      <c r="AK130" s="6"/>
      <c r="AL130" s="6"/>
      <c r="AM130" s="6"/>
      <c r="AN130" s="6"/>
    </row>
    <row r="131" spans="1:40" ht="12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AF131" s="6"/>
      <c r="AG131" s="6"/>
      <c r="AH131" s="6"/>
      <c r="AI131" s="6"/>
      <c r="AJ131" s="6"/>
      <c r="AK131" s="6"/>
      <c r="AL131" s="6"/>
      <c r="AM131" s="6"/>
      <c r="AN131" s="6"/>
    </row>
    <row r="132" spans="1:40" ht="12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AF132" s="6"/>
      <c r="AG132" s="6"/>
      <c r="AH132" s="6"/>
      <c r="AI132" s="6"/>
      <c r="AJ132" s="6"/>
      <c r="AK132" s="6"/>
      <c r="AL132" s="6"/>
      <c r="AM132" s="6"/>
      <c r="AN132" s="6"/>
    </row>
    <row r="133" spans="1:40" ht="12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AF133" s="6"/>
      <c r="AG133" s="6"/>
      <c r="AH133" s="6"/>
      <c r="AI133" s="6"/>
      <c r="AJ133" s="6"/>
      <c r="AK133" s="6"/>
      <c r="AL133" s="6"/>
      <c r="AM133" s="6"/>
      <c r="AN133" s="6"/>
    </row>
    <row r="134" spans="1:40" ht="12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AF134" s="6"/>
      <c r="AG134" s="6"/>
      <c r="AH134" s="6"/>
      <c r="AI134" s="6"/>
      <c r="AJ134" s="6"/>
      <c r="AK134" s="6"/>
      <c r="AL134" s="6"/>
      <c r="AM134" s="6"/>
      <c r="AN134" s="6"/>
    </row>
    <row r="135" spans="1:40" ht="12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AF135" s="6"/>
      <c r="AG135" s="6"/>
      <c r="AH135" s="6"/>
      <c r="AI135" s="6"/>
      <c r="AJ135" s="6"/>
      <c r="AK135" s="6"/>
      <c r="AL135" s="6"/>
      <c r="AM135" s="6"/>
      <c r="AN135" s="6"/>
    </row>
    <row r="136" spans="1:40" ht="12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AF136" s="6"/>
      <c r="AG136" s="6"/>
      <c r="AH136" s="6"/>
      <c r="AI136" s="6"/>
      <c r="AJ136" s="6"/>
      <c r="AK136" s="6"/>
      <c r="AL136" s="6"/>
      <c r="AM136" s="6"/>
      <c r="AN136" s="6"/>
    </row>
    <row r="137" spans="1:40" ht="12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AF137" s="6"/>
      <c r="AG137" s="6"/>
      <c r="AH137" s="6"/>
      <c r="AI137" s="6"/>
      <c r="AJ137" s="6"/>
      <c r="AK137" s="6"/>
      <c r="AL137" s="6"/>
      <c r="AM137" s="6"/>
      <c r="AN137" s="6"/>
    </row>
    <row r="138" spans="1:40" ht="12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AF138" s="6"/>
      <c r="AG138" s="6"/>
      <c r="AH138" s="6"/>
      <c r="AI138" s="6"/>
      <c r="AJ138" s="6"/>
      <c r="AK138" s="6"/>
      <c r="AL138" s="6"/>
      <c r="AM138" s="6"/>
      <c r="AN138" s="6"/>
    </row>
    <row r="139" spans="1:40" ht="12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AF139" s="6"/>
      <c r="AG139" s="6"/>
      <c r="AH139" s="6"/>
      <c r="AI139" s="6"/>
      <c r="AJ139" s="6"/>
      <c r="AK139" s="6"/>
      <c r="AL139" s="6"/>
      <c r="AM139" s="6"/>
      <c r="AN139" s="6"/>
    </row>
    <row r="140" spans="1:40" ht="12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AF140" s="6"/>
      <c r="AG140" s="6"/>
      <c r="AH140" s="6"/>
      <c r="AI140" s="6"/>
      <c r="AJ140" s="6"/>
      <c r="AK140" s="6"/>
      <c r="AL140" s="6"/>
      <c r="AM140" s="6"/>
      <c r="AN140" s="6"/>
    </row>
    <row r="141" spans="1:40" ht="12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AF141" s="6"/>
      <c r="AG141" s="6"/>
      <c r="AH141" s="6"/>
      <c r="AI141" s="6"/>
      <c r="AJ141" s="6"/>
      <c r="AK141" s="6"/>
      <c r="AL141" s="6"/>
      <c r="AM141" s="6"/>
      <c r="AN141" s="6"/>
    </row>
    <row r="142" spans="1:40" ht="12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AF142" s="6"/>
      <c r="AG142" s="6"/>
      <c r="AH142" s="6"/>
      <c r="AI142" s="6"/>
      <c r="AJ142" s="6"/>
      <c r="AK142" s="6"/>
      <c r="AL142" s="6"/>
      <c r="AM142" s="6"/>
      <c r="AN142" s="6"/>
    </row>
    <row r="143" spans="1:40" ht="12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AF143" s="6"/>
      <c r="AG143" s="6"/>
      <c r="AH143" s="6"/>
      <c r="AI143" s="6"/>
      <c r="AJ143" s="6"/>
      <c r="AK143" s="6"/>
      <c r="AL143" s="6"/>
      <c r="AM143" s="6"/>
      <c r="AN143" s="6"/>
    </row>
    <row r="144" spans="1:40" ht="12" customHeight="1">
      <c r="AF144" s="6"/>
      <c r="AG144" s="6"/>
      <c r="AH144" s="6"/>
      <c r="AI144" s="6"/>
      <c r="AJ144" s="6"/>
      <c r="AK144" s="6"/>
      <c r="AL144" s="6"/>
      <c r="AM144" s="6"/>
      <c r="AN144" s="6"/>
    </row>
    <row r="145" spans="32:40" ht="12" customHeight="1">
      <c r="AF145" s="6"/>
      <c r="AG145" s="6"/>
      <c r="AH145" s="6"/>
      <c r="AI145" s="6"/>
      <c r="AJ145" s="6"/>
      <c r="AK145" s="6"/>
      <c r="AL145" s="6"/>
      <c r="AM145" s="6"/>
      <c r="AN145" s="6"/>
    </row>
    <row r="146" spans="32:40" ht="12" customHeight="1">
      <c r="AF146" s="6"/>
      <c r="AG146" s="6"/>
      <c r="AH146" s="6"/>
      <c r="AI146" s="6"/>
      <c r="AJ146" s="6"/>
      <c r="AK146" s="6"/>
      <c r="AL146" s="6"/>
      <c r="AM146" s="6"/>
      <c r="AN146" s="6"/>
    </row>
    <row r="147" spans="32:40" ht="12" customHeight="1">
      <c r="AF147" s="6"/>
      <c r="AG147" s="6"/>
      <c r="AH147" s="6"/>
      <c r="AI147" s="6"/>
      <c r="AJ147" s="6"/>
      <c r="AK147" s="6"/>
      <c r="AL147" s="6"/>
      <c r="AM147" s="6"/>
      <c r="AN147" s="6"/>
    </row>
    <row r="148" spans="32:40" ht="12" customHeight="1">
      <c r="AF148" s="6"/>
      <c r="AG148" s="6"/>
      <c r="AH148" s="6"/>
      <c r="AI148" s="6"/>
      <c r="AJ148" s="6"/>
      <c r="AK148" s="6"/>
      <c r="AL148" s="6"/>
      <c r="AM148" s="6"/>
      <c r="AN148" s="6"/>
    </row>
    <row r="149" spans="32:40" ht="12" customHeight="1">
      <c r="AF149" s="6"/>
      <c r="AG149" s="6"/>
      <c r="AH149" s="6"/>
      <c r="AI149" s="6"/>
      <c r="AJ149" s="6"/>
      <c r="AK149" s="6"/>
      <c r="AL149" s="6"/>
      <c r="AM149" s="6"/>
      <c r="AN149" s="6"/>
    </row>
    <row r="150" spans="32:40" ht="12" customHeight="1">
      <c r="AF150" s="6"/>
      <c r="AG150" s="6"/>
      <c r="AH150" s="6"/>
      <c r="AI150" s="6"/>
      <c r="AJ150" s="6"/>
      <c r="AK150" s="6"/>
      <c r="AL150" s="6"/>
      <c r="AM150" s="6"/>
      <c r="AN150" s="6"/>
    </row>
    <row r="151" spans="32:40" ht="12" customHeight="1">
      <c r="AF151" s="6"/>
      <c r="AG151" s="6"/>
      <c r="AH151" s="6"/>
      <c r="AI151" s="6"/>
      <c r="AJ151" s="6"/>
      <c r="AK151" s="6"/>
      <c r="AL151" s="6"/>
      <c r="AM151" s="6"/>
      <c r="AN151" s="6"/>
    </row>
    <row r="152" spans="32:40" ht="12" customHeight="1">
      <c r="AF152" s="6"/>
      <c r="AG152" s="6"/>
      <c r="AH152" s="6"/>
      <c r="AI152" s="6"/>
      <c r="AJ152" s="6"/>
      <c r="AK152" s="6"/>
      <c r="AL152" s="6"/>
      <c r="AM152" s="6"/>
      <c r="AN152" s="6"/>
    </row>
    <row r="153" spans="32:40" ht="12" customHeight="1">
      <c r="AF153" s="6"/>
      <c r="AG153" s="6"/>
      <c r="AH153" s="6"/>
      <c r="AI153" s="6"/>
      <c r="AJ153" s="6"/>
      <c r="AK153" s="6"/>
      <c r="AL153" s="6"/>
      <c r="AM153" s="6"/>
      <c r="AN153" s="6"/>
    </row>
    <row r="154" spans="32:40" ht="12" customHeight="1">
      <c r="AF154" s="6"/>
      <c r="AG154" s="6"/>
      <c r="AH154" s="6"/>
      <c r="AI154" s="6"/>
      <c r="AJ154" s="6"/>
      <c r="AK154" s="6"/>
      <c r="AL154" s="6"/>
      <c r="AM154" s="6"/>
      <c r="AN154" s="6"/>
    </row>
    <row r="155" spans="32:40" ht="12" customHeight="1">
      <c r="AF155" s="6"/>
      <c r="AG155" s="6"/>
      <c r="AH155" s="6"/>
      <c r="AI155" s="6"/>
      <c r="AJ155" s="6"/>
      <c r="AK155" s="6"/>
      <c r="AL155" s="6"/>
      <c r="AM155" s="6"/>
      <c r="AN155" s="6"/>
    </row>
    <row r="156" spans="32:40" ht="12" customHeight="1">
      <c r="AF156" s="6"/>
      <c r="AG156" s="6"/>
      <c r="AH156" s="6"/>
      <c r="AI156" s="6"/>
      <c r="AJ156" s="6"/>
      <c r="AK156" s="6"/>
      <c r="AL156" s="6"/>
      <c r="AM156" s="6"/>
      <c r="AN156" s="6"/>
    </row>
    <row r="157" spans="32:40" ht="12" customHeight="1">
      <c r="AF157" s="6"/>
      <c r="AG157" s="6"/>
      <c r="AH157" s="6"/>
      <c r="AI157" s="6"/>
      <c r="AJ157" s="6"/>
      <c r="AK157" s="6"/>
      <c r="AL157" s="6"/>
      <c r="AM157" s="6"/>
      <c r="AN157" s="6"/>
    </row>
    <row r="158" spans="32:40" ht="12" customHeight="1">
      <c r="AF158" s="6"/>
      <c r="AG158" s="6"/>
      <c r="AH158" s="6"/>
      <c r="AI158" s="6"/>
      <c r="AJ158" s="6"/>
      <c r="AK158" s="6"/>
      <c r="AL158" s="6"/>
      <c r="AM158" s="6"/>
      <c r="AN158" s="6"/>
    </row>
    <row r="159" spans="32:40" ht="12" customHeight="1">
      <c r="AF159" s="6"/>
      <c r="AG159" s="6"/>
      <c r="AH159" s="6"/>
      <c r="AI159" s="6"/>
      <c r="AJ159" s="6"/>
      <c r="AK159" s="6"/>
      <c r="AL159" s="6"/>
      <c r="AM159" s="6"/>
      <c r="AN159" s="6"/>
    </row>
    <row r="160" spans="32:40" ht="12" customHeight="1">
      <c r="AF160" s="6"/>
      <c r="AG160" s="6"/>
      <c r="AH160" s="6"/>
      <c r="AI160" s="6"/>
      <c r="AJ160" s="6"/>
      <c r="AK160" s="6"/>
      <c r="AL160" s="6"/>
      <c r="AM160" s="6"/>
      <c r="AN160" s="6"/>
    </row>
    <row r="161" spans="32:40" ht="12" customHeight="1">
      <c r="AF161" s="6"/>
      <c r="AG161" s="6"/>
      <c r="AH161" s="6"/>
      <c r="AI161" s="6"/>
      <c r="AJ161" s="6"/>
      <c r="AK161" s="6"/>
      <c r="AL161" s="6"/>
      <c r="AM161" s="6"/>
      <c r="AN161" s="6"/>
    </row>
    <row r="162" spans="32:40" ht="12" customHeight="1">
      <c r="AF162" s="6"/>
      <c r="AG162" s="6"/>
      <c r="AH162" s="6"/>
      <c r="AI162" s="6"/>
      <c r="AJ162" s="6"/>
      <c r="AK162" s="6"/>
      <c r="AL162" s="6"/>
      <c r="AM162" s="6"/>
      <c r="AN162" s="6"/>
    </row>
    <row r="163" spans="32:40" ht="12" customHeight="1">
      <c r="AF163" s="6"/>
      <c r="AG163" s="6"/>
      <c r="AH163" s="6"/>
      <c r="AI163" s="6"/>
      <c r="AJ163" s="6"/>
      <c r="AK163" s="6"/>
      <c r="AL163" s="6"/>
      <c r="AM163" s="6"/>
      <c r="AN163" s="6"/>
    </row>
    <row r="164" spans="32:40" ht="12" customHeight="1">
      <c r="AF164" s="6"/>
      <c r="AG164" s="6"/>
      <c r="AH164" s="6"/>
      <c r="AI164" s="6"/>
      <c r="AJ164" s="6"/>
      <c r="AK164" s="6"/>
      <c r="AL164" s="6"/>
      <c r="AM164" s="6"/>
      <c r="AN164" s="6"/>
    </row>
    <row r="165" spans="32:40" ht="12" customHeight="1">
      <c r="AF165" s="6"/>
      <c r="AG165" s="6"/>
      <c r="AH165" s="6"/>
      <c r="AI165" s="6"/>
      <c r="AJ165" s="6"/>
      <c r="AK165" s="6"/>
      <c r="AL165" s="6"/>
      <c r="AM165" s="6"/>
      <c r="AN165" s="6"/>
    </row>
    <row r="166" spans="32:40" ht="12" customHeight="1">
      <c r="AF166" s="6"/>
      <c r="AG166" s="6"/>
      <c r="AH166" s="6"/>
      <c r="AI166" s="6"/>
      <c r="AJ166" s="6"/>
      <c r="AK166" s="6"/>
      <c r="AL166" s="6"/>
      <c r="AM166" s="6"/>
      <c r="AN166" s="6"/>
    </row>
    <row r="167" spans="32:40" ht="12" customHeight="1">
      <c r="AF167" s="6"/>
      <c r="AG167" s="6"/>
      <c r="AH167" s="6"/>
      <c r="AI167" s="6"/>
      <c r="AJ167" s="6"/>
      <c r="AK167" s="6"/>
      <c r="AL167" s="6"/>
      <c r="AM167" s="6"/>
      <c r="AN167" s="6"/>
    </row>
    <row r="168" spans="32:40" ht="12" customHeight="1">
      <c r="AF168" s="6"/>
      <c r="AG168" s="6"/>
      <c r="AH168" s="6"/>
      <c r="AI168" s="6"/>
      <c r="AJ168" s="6"/>
      <c r="AK168" s="6"/>
      <c r="AL168" s="6"/>
      <c r="AM168" s="6"/>
      <c r="AN168" s="6"/>
    </row>
    <row r="169" spans="32:40" ht="12" customHeight="1">
      <c r="AF169" s="6"/>
      <c r="AG169" s="6"/>
      <c r="AH169" s="6"/>
      <c r="AI169" s="6"/>
      <c r="AJ169" s="6"/>
      <c r="AK169" s="6"/>
      <c r="AL169" s="6"/>
      <c r="AM169" s="6"/>
      <c r="AN169" s="6"/>
    </row>
    <row r="170" spans="32:40" ht="12" customHeight="1">
      <c r="AF170" s="6"/>
      <c r="AG170" s="6"/>
      <c r="AH170" s="6"/>
      <c r="AI170" s="6"/>
      <c r="AJ170" s="6"/>
      <c r="AK170" s="6"/>
      <c r="AL170" s="6"/>
      <c r="AM170" s="6"/>
      <c r="AN170" s="6"/>
    </row>
    <row r="171" spans="32:40" ht="12" customHeight="1">
      <c r="AF171" s="6"/>
      <c r="AG171" s="6"/>
      <c r="AH171" s="6"/>
      <c r="AI171" s="6"/>
      <c r="AJ171" s="6"/>
      <c r="AK171" s="6"/>
      <c r="AL171" s="6"/>
      <c r="AM171" s="6"/>
      <c r="AN171" s="6"/>
    </row>
    <row r="172" spans="32:40" ht="12" customHeight="1">
      <c r="AF172" s="6"/>
      <c r="AG172" s="6"/>
      <c r="AH172" s="6"/>
      <c r="AI172" s="6"/>
      <c r="AJ172" s="6"/>
      <c r="AK172" s="6"/>
      <c r="AL172" s="6"/>
      <c r="AM172" s="6"/>
      <c r="AN172" s="6"/>
    </row>
    <row r="173" spans="32:40" ht="12" customHeight="1">
      <c r="AF173" s="6"/>
      <c r="AG173" s="6"/>
      <c r="AH173" s="6"/>
      <c r="AI173" s="6"/>
      <c r="AJ173" s="6"/>
      <c r="AK173" s="6"/>
      <c r="AL173" s="6"/>
      <c r="AM173" s="6"/>
      <c r="AN173" s="6"/>
    </row>
    <row r="174" spans="32:40" ht="12" customHeight="1">
      <c r="AF174" s="6"/>
      <c r="AG174" s="6"/>
      <c r="AH174" s="6"/>
      <c r="AI174" s="6"/>
      <c r="AJ174" s="6"/>
      <c r="AK174" s="6"/>
      <c r="AL174" s="6"/>
      <c r="AM174" s="6"/>
      <c r="AN174" s="6"/>
    </row>
    <row r="175" spans="32:40" ht="12" customHeight="1">
      <c r="AF175" s="6"/>
      <c r="AG175" s="6"/>
      <c r="AH175" s="6"/>
      <c r="AI175" s="6"/>
      <c r="AJ175" s="6"/>
      <c r="AK175" s="6"/>
      <c r="AL175" s="6"/>
      <c r="AM175" s="6"/>
      <c r="AN175" s="6"/>
    </row>
    <row r="176" spans="32:40" ht="12" customHeight="1">
      <c r="AF176" s="6"/>
      <c r="AG176" s="6"/>
      <c r="AH176" s="6"/>
      <c r="AI176" s="6"/>
      <c r="AJ176" s="6"/>
      <c r="AK176" s="6"/>
      <c r="AL176" s="6"/>
      <c r="AM176" s="6"/>
      <c r="AN176" s="6"/>
    </row>
    <row r="177" spans="32:40" ht="12" customHeight="1">
      <c r="AF177" s="6"/>
      <c r="AG177" s="6"/>
      <c r="AH177" s="6"/>
      <c r="AI177" s="6"/>
      <c r="AJ177" s="6"/>
      <c r="AK177" s="6"/>
      <c r="AL177" s="6"/>
      <c r="AM177" s="6"/>
      <c r="AN177" s="6"/>
    </row>
    <row r="178" spans="32:40" ht="12" customHeight="1">
      <c r="AF178" s="6"/>
      <c r="AG178" s="6"/>
      <c r="AH178" s="6"/>
      <c r="AI178" s="6"/>
      <c r="AJ178" s="6"/>
      <c r="AK178" s="6"/>
      <c r="AL178" s="6"/>
      <c r="AM178" s="6"/>
      <c r="AN178" s="6"/>
    </row>
    <row r="179" spans="32:40" ht="12" customHeight="1">
      <c r="AF179" s="6"/>
      <c r="AG179" s="6"/>
      <c r="AH179" s="6"/>
      <c r="AI179" s="6"/>
      <c r="AJ179" s="6"/>
      <c r="AK179" s="6"/>
      <c r="AL179" s="6"/>
      <c r="AM179" s="6"/>
      <c r="AN179" s="6"/>
    </row>
    <row r="180" spans="32:40" ht="12" customHeight="1">
      <c r="AF180" s="6"/>
      <c r="AG180" s="6"/>
      <c r="AH180" s="6"/>
      <c r="AI180" s="6"/>
      <c r="AJ180" s="6"/>
      <c r="AK180" s="6"/>
      <c r="AL180" s="6"/>
      <c r="AM180" s="6"/>
      <c r="AN180" s="6"/>
    </row>
    <row r="181" spans="32:40" ht="12" customHeight="1">
      <c r="AF181" s="6"/>
      <c r="AG181" s="6"/>
      <c r="AH181" s="6"/>
      <c r="AI181" s="6"/>
      <c r="AJ181" s="6"/>
      <c r="AK181" s="6"/>
      <c r="AL181" s="6"/>
      <c r="AM181" s="6"/>
      <c r="AN181" s="6"/>
    </row>
    <row r="182" spans="32:40" ht="12" customHeight="1">
      <c r="AF182" s="6"/>
      <c r="AG182" s="6"/>
      <c r="AH182" s="6"/>
      <c r="AI182" s="6"/>
      <c r="AJ182" s="6"/>
      <c r="AK182" s="6"/>
      <c r="AL182" s="6"/>
      <c r="AM182" s="6"/>
      <c r="AN182" s="6"/>
    </row>
    <row r="183" spans="32:40" ht="12" customHeight="1">
      <c r="AF183" s="6"/>
      <c r="AG183" s="6"/>
      <c r="AH183" s="6"/>
      <c r="AI183" s="6"/>
      <c r="AJ183" s="6"/>
      <c r="AK183" s="6"/>
      <c r="AL183" s="6"/>
      <c r="AM183" s="6"/>
      <c r="AN183" s="6"/>
    </row>
    <row r="184" spans="32:40" ht="12" customHeight="1">
      <c r="AF184" s="6"/>
      <c r="AG184" s="6"/>
      <c r="AH184" s="6"/>
      <c r="AI184" s="6"/>
      <c r="AJ184" s="6"/>
      <c r="AK184" s="6"/>
      <c r="AL184" s="6"/>
      <c r="AM184" s="6"/>
      <c r="AN184" s="6"/>
    </row>
    <row r="185" spans="32:40" ht="12" customHeight="1">
      <c r="AF185" s="6"/>
      <c r="AG185" s="6"/>
      <c r="AH185" s="6"/>
      <c r="AI185" s="6"/>
      <c r="AJ185" s="6"/>
      <c r="AK185" s="6"/>
      <c r="AL185" s="6"/>
      <c r="AM185" s="6"/>
      <c r="AN185" s="6"/>
    </row>
    <row r="186" spans="32:40" ht="12" customHeight="1">
      <c r="AF186" s="6"/>
      <c r="AG186" s="6"/>
      <c r="AH186" s="6"/>
      <c r="AI186" s="6"/>
      <c r="AJ186" s="6"/>
      <c r="AK186" s="6"/>
      <c r="AL186" s="6"/>
      <c r="AM186" s="6"/>
      <c r="AN186" s="6"/>
    </row>
    <row r="187" spans="32:40" ht="12" customHeight="1">
      <c r="AF187" s="6"/>
      <c r="AG187" s="6"/>
      <c r="AH187" s="6"/>
      <c r="AI187" s="6"/>
      <c r="AJ187" s="6"/>
      <c r="AK187" s="6"/>
      <c r="AL187" s="6"/>
      <c r="AM187" s="6"/>
      <c r="AN187" s="6"/>
    </row>
    <row r="188" spans="32:40" ht="12" customHeight="1">
      <c r="AF188" s="6"/>
      <c r="AG188" s="6"/>
      <c r="AH188" s="6"/>
      <c r="AI188" s="6"/>
      <c r="AJ188" s="6"/>
      <c r="AK188" s="6"/>
      <c r="AL188" s="6"/>
      <c r="AM188" s="6"/>
      <c r="AN188" s="6"/>
    </row>
    <row r="189" spans="32:40" ht="12" customHeight="1">
      <c r="AF189" s="6"/>
      <c r="AG189" s="6"/>
      <c r="AH189" s="6"/>
      <c r="AI189" s="6"/>
      <c r="AJ189" s="6"/>
      <c r="AK189" s="6"/>
      <c r="AL189" s="6"/>
      <c r="AM189" s="6"/>
      <c r="AN189" s="6"/>
    </row>
    <row r="190" spans="32:40" ht="12" customHeight="1">
      <c r="AF190" s="6"/>
      <c r="AG190" s="6"/>
      <c r="AH190" s="6"/>
      <c r="AI190" s="6"/>
      <c r="AJ190" s="6"/>
      <c r="AK190" s="6"/>
      <c r="AL190" s="6"/>
      <c r="AM190" s="6"/>
      <c r="AN190" s="6"/>
    </row>
    <row r="191" spans="32:40" ht="12" customHeight="1">
      <c r="AF191" s="6"/>
      <c r="AG191" s="6"/>
      <c r="AH191" s="6"/>
      <c r="AI191" s="6"/>
      <c r="AJ191" s="6"/>
      <c r="AK191" s="6"/>
      <c r="AL191" s="6"/>
      <c r="AM191" s="6"/>
      <c r="AN191" s="6"/>
    </row>
    <row r="192" spans="32:40" ht="12" customHeight="1">
      <c r="AF192" s="6"/>
      <c r="AG192" s="6"/>
      <c r="AH192" s="6"/>
      <c r="AI192" s="6"/>
      <c r="AJ192" s="6"/>
      <c r="AK192" s="6"/>
      <c r="AL192" s="6"/>
      <c r="AM192" s="6"/>
      <c r="AN192" s="6"/>
    </row>
    <row r="193" spans="32:40" ht="12" customHeight="1">
      <c r="AF193" s="6"/>
      <c r="AG193" s="6"/>
      <c r="AH193" s="6"/>
      <c r="AI193" s="6"/>
      <c r="AJ193" s="6"/>
      <c r="AK193" s="6"/>
      <c r="AL193" s="6"/>
      <c r="AM193" s="6"/>
      <c r="AN193" s="6"/>
    </row>
    <row r="194" spans="32:40" ht="12" customHeight="1">
      <c r="AF194" s="6"/>
      <c r="AG194" s="6"/>
      <c r="AH194" s="6"/>
      <c r="AI194" s="6"/>
      <c r="AJ194" s="6"/>
      <c r="AK194" s="6"/>
      <c r="AL194" s="6"/>
      <c r="AM194" s="6"/>
      <c r="AN194" s="6"/>
    </row>
    <row r="195" spans="32:40" ht="12" customHeight="1">
      <c r="AF195" s="6"/>
      <c r="AG195" s="6"/>
      <c r="AH195" s="6"/>
      <c r="AI195" s="6"/>
      <c r="AJ195" s="6"/>
      <c r="AK195" s="6"/>
      <c r="AL195" s="6"/>
      <c r="AM195" s="6"/>
      <c r="AN195" s="6"/>
    </row>
    <row r="196" spans="32:40" ht="12" customHeight="1">
      <c r="AF196" s="6"/>
      <c r="AG196" s="6"/>
      <c r="AH196" s="6"/>
      <c r="AI196" s="6"/>
      <c r="AJ196" s="6"/>
      <c r="AK196" s="6"/>
      <c r="AL196" s="6"/>
      <c r="AM196" s="6"/>
      <c r="AN196" s="6"/>
    </row>
    <row r="197" spans="32:40" ht="12" customHeight="1">
      <c r="AF197" s="6"/>
      <c r="AG197" s="6"/>
      <c r="AH197" s="6"/>
      <c r="AI197" s="6"/>
      <c r="AJ197" s="6"/>
      <c r="AK197" s="6"/>
      <c r="AL197" s="6"/>
      <c r="AM197" s="6"/>
      <c r="AN197" s="6"/>
    </row>
    <row r="198" spans="32:40" ht="12" customHeight="1">
      <c r="AF198" s="6"/>
      <c r="AG198" s="6"/>
      <c r="AH198" s="6"/>
      <c r="AI198" s="6"/>
      <c r="AJ198" s="6"/>
      <c r="AK198" s="6"/>
      <c r="AL198" s="6"/>
      <c r="AM198" s="6"/>
      <c r="AN198" s="6"/>
    </row>
    <row r="199" spans="32:40" ht="12" customHeight="1">
      <c r="AF199" s="6"/>
      <c r="AG199" s="6"/>
      <c r="AH199" s="6"/>
      <c r="AI199" s="6"/>
      <c r="AJ199" s="6"/>
      <c r="AK199" s="6"/>
      <c r="AL199" s="6"/>
      <c r="AM199" s="6"/>
      <c r="AN199" s="6"/>
    </row>
    <row r="200" spans="32:40" ht="12" customHeight="1">
      <c r="AF200" s="6"/>
      <c r="AG200" s="6"/>
      <c r="AH200" s="6"/>
      <c r="AI200" s="6"/>
      <c r="AJ200" s="6"/>
      <c r="AK200" s="6"/>
      <c r="AL200" s="6"/>
      <c r="AM200" s="6"/>
      <c r="AN200" s="6"/>
    </row>
    <row r="201" spans="32:40" ht="12" customHeight="1">
      <c r="AF201" s="6"/>
      <c r="AG201" s="6"/>
      <c r="AH201" s="6"/>
      <c r="AI201" s="6"/>
      <c r="AJ201" s="6"/>
      <c r="AK201" s="6"/>
      <c r="AL201" s="6"/>
      <c r="AM201" s="6"/>
      <c r="AN201" s="6"/>
    </row>
    <row r="202" spans="32:40" ht="12" customHeight="1">
      <c r="AF202" s="6"/>
      <c r="AG202" s="6"/>
      <c r="AH202" s="6"/>
      <c r="AI202" s="6"/>
      <c r="AJ202" s="6"/>
      <c r="AK202" s="6"/>
      <c r="AL202" s="6"/>
      <c r="AM202" s="6"/>
      <c r="AN202" s="6"/>
    </row>
    <row r="203" spans="32:40" ht="12" customHeight="1">
      <c r="AF203" s="6"/>
      <c r="AG203" s="6"/>
      <c r="AH203" s="6"/>
      <c r="AI203" s="6"/>
      <c r="AJ203" s="6"/>
      <c r="AK203" s="6"/>
      <c r="AL203" s="6"/>
      <c r="AM203" s="6"/>
      <c r="AN203" s="6"/>
    </row>
    <row r="204" spans="32:40" ht="12" customHeight="1">
      <c r="AF204" s="6"/>
      <c r="AG204" s="6"/>
      <c r="AH204" s="6"/>
      <c r="AI204" s="6"/>
      <c r="AJ204" s="6"/>
      <c r="AK204" s="6"/>
      <c r="AL204" s="6"/>
      <c r="AM204" s="6"/>
      <c r="AN204" s="6"/>
    </row>
    <row r="205" spans="32:40" ht="12" customHeight="1">
      <c r="AF205" s="6"/>
      <c r="AG205" s="6"/>
      <c r="AH205" s="6"/>
      <c r="AI205" s="6"/>
      <c r="AJ205" s="6"/>
      <c r="AK205" s="6"/>
      <c r="AL205" s="6"/>
      <c r="AM205" s="6"/>
      <c r="AN205" s="6"/>
    </row>
    <row r="206" spans="32:40" ht="12" customHeight="1">
      <c r="AF206" s="6"/>
      <c r="AG206" s="6"/>
      <c r="AH206" s="6"/>
      <c r="AI206" s="6"/>
      <c r="AJ206" s="6"/>
      <c r="AK206" s="6"/>
      <c r="AL206" s="6"/>
      <c r="AM206" s="6"/>
      <c r="AN206" s="6"/>
    </row>
    <row r="207" spans="32:40" ht="12" customHeight="1">
      <c r="AF207" s="6"/>
      <c r="AG207" s="6"/>
      <c r="AH207" s="6"/>
      <c r="AI207" s="6"/>
      <c r="AJ207" s="6"/>
      <c r="AK207" s="6"/>
      <c r="AL207" s="6"/>
      <c r="AM207" s="6"/>
      <c r="AN207" s="6"/>
    </row>
    <row r="208" spans="32:40" ht="12" customHeight="1">
      <c r="AF208" s="6"/>
      <c r="AG208" s="6"/>
      <c r="AH208" s="6"/>
      <c r="AI208" s="6"/>
      <c r="AJ208" s="6"/>
      <c r="AK208" s="6"/>
      <c r="AL208" s="6"/>
      <c r="AM208" s="6"/>
      <c r="AN208" s="6"/>
    </row>
    <row r="209" spans="32:40" ht="12" customHeight="1">
      <c r="AF209" s="6"/>
      <c r="AG209" s="6"/>
      <c r="AH209" s="6"/>
      <c r="AI209" s="6"/>
      <c r="AJ209" s="6"/>
      <c r="AK209" s="6"/>
      <c r="AL209" s="6"/>
      <c r="AM209" s="6"/>
      <c r="AN209" s="6"/>
    </row>
    <row r="210" spans="32:40" ht="12" customHeight="1">
      <c r="AF210" s="6"/>
      <c r="AG210" s="6"/>
      <c r="AH210" s="6"/>
      <c r="AI210" s="6"/>
      <c r="AJ210" s="6"/>
      <c r="AK210" s="6"/>
      <c r="AL210" s="6"/>
      <c r="AM210" s="6"/>
      <c r="AN210" s="6"/>
    </row>
    <row r="211" spans="32:40" ht="12" customHeight="1">
      <c r="AF211" s="6"/>
      <c r="AG211" s="6"/>
      <c r="AH211" s="6"/>
      <c r="AI211" s="6"/>
      <c r="AJ211" s="6"/>
      <c r="AK211" s="6"/>
      <c r="AL211" s="6"/>
      <c r="AM211" s="6"/>
      <c r="AN211" s="6"/>
    </row>
    <row r="212" spans="32:40" ht="12" customHeight="1">
      <c r="AF212" s="6"/>
      <c r="AG212" s="6"/>
      <c r="AH212" s="6"/>
      <c r="AI212" s="6"/>
      <c r="AJ212" s="6"/>
      <c r="AK212" s="6"/>
      <c r="AL212" s="6"/>
      <c r="AM212" s="6"/>
      <c r="AN212" s="6"/>
    </row>
    <row r="213" spans="32:40" ht="12" customHeight="1">
      <c r="AF213" s="6"/>
      <c r="AG213" s="6"/>
      <c r="AH213" s="6"/>
      <c r="AI213" s="6"/>
      <c r="AJ213" s="6"/>
      <c r="AK213" s="6"/>
      <c r="AL213" s="6"/>
      <c r="AM213" s="6"/>
      <c r="AN213" s="6"/>
    </row>
    <row r="214" spans="32:40" ht="12" customHeight="1">
      <c r="AF214" s="6"/>
      <c r="AG214" s="6"/>
      <c r="AH214" s="6"/>
      <c r="AI214" s="6"/>
      <c r="AJ214" s="6"/>
      <c r="AK214" s="6"/>
      <c r="AL214" s="6"/>
      <c r="AM214" s="6"/>
      <c r="AN214" s="6"/>
    </row>
    <row r="215" spans="32:40" ht="12" customHeight="1">
      <c r="AF215" s="6"/>
      <c r="AG215" s="6"/>
      <c r="AH215" s="6"/>
      <c r="AI215" s="6"/>
      <c r="AJ215" s="6"/>
      <c r="AK215" s="6"/>
      <c r="AL215" s="6"/>
      <c r="AM215" s="6"/>
      <c r="AN215" s="6"/>
    </row>
    <row r="216" spans="32:40" ht="12" customHeight="1">
      <c r="AF216" s="6"/>
      <c r="AG216" s="6"/>
      <c r="AH216" s="6"/>
      <c r="AI216" s="6"/>
      <c r="AJ216" s="6"/>
      <c r="AK216" s="6"/>
      <c r="AL216" s="6"/>
      <c r="AM216" s="6"/>
      <c r="AN216" s="6"/>
    </row>
    <row r="217" spans="32:40" ht="12" customHeight="1">
      <c r="AF217" s="6"/>
      <c r="AG217" s="6"/>
      <c r="AH217" s="6"/>
      <c r="AI217" s="6"/>
      <c r="AJ217" s="6"/>
      <c r="AK217" s="6"/>
      <c r="AL217" s="6"/>
      <c r="AM217" s="6"/>
      <c r="AN217" s="6"/>
    </row>
    <row r="218" spans="32:40" ht="12" customHeight="1">
      <c r="AF218" s="6"/>
      <c r="AG218" s="6"/>
      <c r="AH218" s="6"/>
      <c r="AI218" s="6"/>
      <c r="AJ218" s="6"/>
      <c r="AK218" s="6"/>
      <c r="AL218" s="6"/>
      <c r="AM218" s="6"/>
      <c r="AN218" s="6"/>
    </row>
    <row r="219" spans="32:40" ht="12" customHeight="1">
      <c r="AF219" s="6"/>
      <c r="AG219" s="6"/>
      <c r="AH219" s="6"/>
      <c r="AI219" s="6"/>
      <c r="AJ219" s="6"/>
      <c r="AK219" s="6"/>
      <c r="AL219" s="6"/>
      <c r="AM219" s="6"/>
      <c r="AN219" s="6"/>
    </row>
    <row r="220" spans="32:40" ht="12" customHeight="1">
      <c r="AF220" s="6"/>
      <c r="AG220" s="6"/>
      <c r="AH220" s="6"/>
      <c r="AI220" s="6"/>
      <c r="AJ220" s="6"/>
      <c r="AK220" s="6"/>
      <c r="AL220" s="6"/>
      <c r="AM220" s="6"/>
      <c r="AN220" s="6"/>
    </row>
    <row r="221" spans="32:40" ht="12" customHeight="1">
      <c r="AF221" s="6"/>
      <c r="AG221" s="6"/>
      <c r="AH221" s="6"/>
      <c r="AI221" s="6"/>
      <c r="AJ221" s="6"/>
      <c r="AK221" s="6"/>
      <c r="AL221" s="6"/>
      <c r="AM221" s="6"/>
      <c r="AN221" s="6"/>
    </row>
    <row r="222" spans="32:40" ht="12" customHeight="1">
      <c r="AF222" s="6"/>
      <c r="AG222" s="6"/>
      <c r="AH222" s="6"/>
      <c r="AI222" s="6"/>
      <c r="AJ222" s="6"/>
      <c r="AK222" s="6"/>
      <c r="AL222" s="6"/>
      <c r="AM222" s="6"/>
      <c r="AN222" s="6"/>
    </row>
    <row r="223" spans="32:40" ht="12" customHeight="1">
      <c r="AF223" s="6"/>
      <c r="AG223" s="6"/>
      <c r="AH223" s="6"/>
      <c r="AI223" s="6"/>
      <c r="AJ223" s="6"/>
      <c r="AK223" s="6"/>
      <c r="AL223" s="6"/>
      <c r="AM223" s="6"/>
      <c r="AN223" s="6"/>
    </row>
    <row r="224" spans="32:40" ht="12" customHeight="1">
      <c r="AF224" s="6"/>
      <c r="AG224" s="6"/>
      <c r="AH224" s="6"/>
      <c r="AI224" s="6"/>
      <c r="AJ224" s="6"/>
      <c r="AK224" s="6"/>
      <c r="AL224" s="6"/>
      <c r="AM224" s="6"/>
      <c r="AN224" s="6"/>
    </row>
    <row r="225" spans="32:40" ht="12" customHeight="1">
      <c r="AF225" s="6"/>
      <c r="AG225" s="6"/>
      <c r="AH225" s="6"/>
      <c r="AI225" s="6"/>
      <c r="AJ225" s="6"/>
      <c r="AK225" s="6"/>
      <c r="AL225" s="6"/>
      <c r="AM225" s="6"/>
      <c r="AN225" s="6"/>
    </row>
    <row r="226" spans="32:40" ht="12" customHeight="1">
      <c r="AF226" s="6"/>
      <c r="AG226" s="6"/>
      <c r="AH226" s="6"/>
      <c r="AI226" s="6"/>
      <c r="AJ226" s="6"/>
      <c r="AK226" s="6"/>
      <c r="AL226" s="6"/>
      <c r="AM226" s="6"/>
      <c r="AN226" s="6"/>
    </row>
    <row r="227" spans="32:40" ht="12" customHeight="1">
      <c r="AF227" s="6"/>
      <c r="AG227" s="6"/>
      <c r="AH227" s="6"/>
      <c r="AI227" s="6"/>
      <c r="AJ227" s="6"/>
      <c r="AK227" s="6"/>
      <c r="AL227" s="6"/>
      <c r="AM227" s="6"/>
      <c r="AN227" s="6"/>
    </row>
    <row r="228" spans="32:40" ht="12" customHeight="1">
      <c r="AF228" s="6"/>
      <c r="AG228" s="6"/>
      <c r="AH228" s="6"/>
      <c r="AI228" s="6"/>
      <c r="AJ228" s="6"/>
      <c r="AK228" s="6"/>
      <c r="AL228" s="6"/>
      <c r="AM228" s="6"/>
      <c r="AN228" s="6"/>
    </row>
    <row r="229" spans="32:40" ht="12" customHeight="1">
      <c r="AF229" s="6"/>
      <c r="AG229" s="6"/>
      <c r="AH229" s="6"/>
      <c r="AI229" s="6"/>
      <c r="AJ229" s="6"/>
      <c r="AK229" s="6"/>
      <c r="AL229" s="6"/>
      <c r="AM229" s="6"/>
      <c r="AN229" s="6"/>
    </row>
    <row r="230" spans="32:40" ht="12" customHeight="1">
      <c r="AF230" s="6"/>
      <c r="AG230" s="6"/>
      <c r="AH230" s="6"/>
      <c r="AI230" s="6"/>
      <c r="AJ230" s="6"/>
      <c r="AK230" s="6"/>
      <c r="AL230" s="6"/>
      <c r="AM230" s="6"/>
      <c r="AN230" s="6"/>
    </row>
    <row r="231" spans="32:40" ht="12" customHeight="1">
      <c r="AF231" s="6"/>
      <c r="AG231" s="6"/>
      <c r="AH231" s="6"/>
      <c r="AI231" s="6"/>
      <c r="AJ231" s="6"/>
      <c r="AK231" s="6"/>
      <c r="AL231" s="6"/>
      <c r="AM231" s="6"/>
      <c r="AN231" s="6"/>
    </row>
    <row r="232" spans="32:40" ht="12" customHeight="1">
      <c r="AF232" s="6"/>
      <c r="AG232" s="6"/>
      <c r="AH232" s="6"/>
      <c r="AI232" s="6"/>
      <c r="AJ232" s="6"/>
      <c r="AK232" s="6"/>
      <c r="AL232" s="6"/>
      <c r="AM232" s="6"/>
      <c r="AN232" s="6"/>
    </row>
    <row r="233" spans="32:40" ht="12" customHeight="1">
      <c r="AF233" s="6"/>
      <c r="AG233" s="6"/>
      <c r="AH233" s="6"/>
      <c r="AI233" s="6"/>
      <c r="AJ233" s="6"/>
      <c r="AK233" s="6"/>
      <c r="AL233" s="6"/>
      <c r="AM233" s="6"/>
      <c r="AN233" s="6"/>
    </row>
    <row r="234" spans="32:40" ht="12" customHeight="1">
      <c r="AF234" s="6"/>
      <c r="AG234" s="6"/>
      <c r="AH234" s="6"/>
      <c r="AI234" s="6"/>
      <c r="AJ234" s="6"/>
      <c r="AK234" s="6"/>
      <c r="AL234" s="6"/>
      <c r="AM234" s="6"/>
      <c r="AN234" s="6"/>
    </row>
    <row r="235" spans="32:40" ht="12" customHeight="1">
      <c r="AF235" s="6"/>
      <c r="AG235" s="6"/>
      <c r="AH235" s="6"/>
      <c r="AI235" s="6"/>
      <c r="AJ235" s="6"/>
      <c r="AK235" s="6"/>
      <c r="AL235" s="6"/>
      <c r="AM235" s="6"/>
      <c r="AN235" s="6"/>
    </row>
    <row r="236" spans="32:40" ht="12" customHeight="1">
      <c r="AF236" s="6"/>
      <c r="AG236" s="6"/>
      <c r="AH236" s="6"/>
      <c r="AI236" s="6"/>
      <c r="AJ236" s="6"/>
      <c r="AK236" s="6"/>
      <c r="AL236" s="6"/>
      <c r="AM236" s="6"/>
      <c r="AN236" s="6"/>
    </row>
    <row r="237" spans="32:40" ht="12" customHeight="1">
      <c r="AF237" s="6"/>
      <c r="AG237" s="6"/>
      <c r="AH237" s="6"/>
      <c r="AI237" s="6"/>
      <c r="AJ237" s="6"/>
      <c r="AK237" s="6"/>
      <c r="AL237" s="6"/>
      <c r="AM237" s="6"/>
      <c r="AN237" s="6"/>
    </row>
    <row r="238" spans="32:40" ht="12" customHeight="1">
      <c r="AF238" s="6"/>
      <c r="AG238" s="6"/>
      <c r="AH238" s="6"/>
      <c r="AI238" s="6"/>
      <c r="AJ238" s="6"/>
      <c r="AK238" s="6"/>
      <c r="AL238" s="6"/>
      <c r="AM238" s="6"/>
      <c r="AN238" s="6"/>
    </row>
    <row r="239" spans="32:40" ht="12" customHeight="1">
      <c r="AF239" s="6"/>
      <c r="AG239" s="6"/>
      <c r="AH239" s="6"/>
      <c r="AI239" s="6"/>
      <c r="AJ239" s="6"/>
      <c r="AK239" s="6"/>
      <c r="AL239" s="6"/>
      <c r="AM239" s="6"/>
      <c r="AN239" s="6"/>
    </row>
    <row r="240" spans="32:40" ht="12" customHeight="1">
      <c r="AF240" s="6"/>
      <c r="AG240" s="6"/>
      <c r="AH240" s="6"/>
      <c r="AI240" s="6"/>
      <c r="AJ240" s="6"/>
      <c r="AK240" s="6"/>
      <c r="AL240" s="6"/>
      <c r="AM240" s="6"/>
      <c r="AN240" s="6"/>
    </row>
    <row r="241" spans="32:40" ht="12" customHeight="1">
      <c r="AF241" s="6"/>
      <c r="AG241" s="6"/>
      <c r="AH241" s="6"/>
      <c r="AI241" s="6"/>
      <c r="AJ241" s="6"/>
      <c r="AK241" s="6"/>
      <c r="AL241" s="6"/>
      <c r="AM241" s="6"/>
      <c r="AN241" s="6"/>
    </row>
    <row r="242" spans="32:40" ht="12" customHeight="1">
      <c r="AF242" s="6"/>
      <c r="AG242" s="6"/>
      <c r="AH242" s="6"/>
      <c r="AI242" s="6"/>
      <c r="AJ242" s="6"/>
      <c r="AK242" s="6"/>
      <c r="AL242" s="6"/>
      <c r="AM242" s="6"/>
      <c r="AN242" s="6"/>
    </row>
    <row r="243" spans="32:40" ht="12" customHeight="1">
      <c r="AF243" s="6"/>
      <c r="AG243" s="6"/>
      <c r="AH243" s="6"/>
      <c r="AI243" s="6"/>
      <c r="AJ243" s="6"/>
      <c r="AK243" s="6"/>
      <c r="AL243" s="6"/>
      <c r="AM243" s="6"/>
      <c r="AN243" s="6"/>
    </row>
    <row r="244" spans="32:40" ht="12" customHeight="1">
      <c r="AF244" s="6"/>
      <c r="AG244" s="6"/>
      <c r="AH244" s="6"/>
      <c r="AI244" s="6"/>
      <c r="AJ244" s="6"/>
      <c r="AK244" s="6"/>
      <c r="AL244" s="6"/>
      <c r="AM244" s="6"/>
      <c r="AN244" s="6"/>
    </row>
    <row r="245" spans="32:40" ht="12" customHeight="1">
      <c r="AF245" s="6"/>
      <c r="AG245" s="6"/>
      <c r="AH245" s="6"/>
      <c r="AI245" s="6"/>
      <c r="AJ245" s="6"/>
      <c r="AK245" s="6"/>
      <c r="AL245" s="6"/>
      <c r="AM245" s="6"/>
      <c r="AN245" s="6"/>
    </row>
    <row r="246" spans="32:40" ht="12" customHeight="1">
      <c r="AF246" s="6"/>
      <c r="AG246" s="6"/>
      <c r="AH246" s="6"/>
      <c r="AI246" s="6"/>
      <c r="AJ246" s="6"/>
      <c r="AK246" s="6"/>
      <c r="AL246" s="6"/>
      <c r="AM246" s="6"/>
      <c r="AN246" s="6"/>
    </row>
    <row r="247" spans="32:40" ht="12" customHeight="1">
      <c r="AF247" s="6"/>
      <c r="AG247" s="6"/>
      <c r="AH247" s="6"/>
      <c r="AI247" s="6"/>
      <c r="AJ247" s="6"/>
      <c r="AK247" s="6"/>
      <c r="AL247" s="6"/>
      <c r="AM247" s="6"/>
      <c r="AN247" s="6"/>
    </row>
    <row r="248" spans="32:40" ht="12" customHeight="1">
      <c r="AF248" s="6"/>
      <c r="AG248" s="6"/>
      <c r="AH248" s="6"/>
      <c r="AI248" s="6"/>
      <c r="AJ248" s="6"/>
      <c r="AK248" s="6"/>
      <c r="AL248" s="6"/>
      <c r="AM248" s="6"/>
      <c r="AN248" s="6"/>
    </row>
    <row r="249" spans="32:40" ht="12" customHeight="1">
      <c r="AF249" s="6"/>
      <c r="AG249" s="6"/>
      <c r="AH249" s="6"/>
      <c r="AI249" s="6"/>
      <c r="AJ249" s="6"/>
      <c r="AK249" s="6"/>
      <c r="AL249" s="6"/>
      <c r="AM249" s="6"/>
      <c r="AN249" s="6"/>
    </row>
    <row r="250" spans="32:40" ht="12" customHeight="1">
      <c r="AF250" s="6"/>
      <c r="AG250" s="6"/>
      <c r="AH250" s="6"/>
      <c r="AI250" s="6"/>
      <c r="AJ250" s="6"/>
      <c r="AK250" s="6"/>
      <c r="AL250" s="6"/>
      <c r="AM250" s="6"/>
      <c r="AN250" s="6"/>
    </row>
    <row r="251" spans="32:40" ht="12" customHeight="1">
      <c r="AF251" s="6"/>
      <c r="AG251" s="6"/>
      <c r="AH251" s="6"/>
      <c r="AI251" s="6"/>
      <c r="AJ251" s="6"/>
      <c r="AK251" s="6"/>
      <c r="AL251" s="6"/>
      <c r="AM251" s="6"/>
      <c r="AN251" s="6"/>
    </row>
    <row r="252" spans="32:40" ht="12" customHeight="1">
      <c r="AF252" s="6"/>
      <c r="AG252" s="6"/>
      <c r="AH252" s="6"/>
      <c r="AI252" s="6"/>
      <c r="AJ252" s="6"/>
      <c r="AK252" s="6"/>
      <c r="AL252" s="6"/>
      <c r="AM252" s="6"/>
      <c r="AN252" s="6"/>
    </row>
    <row r="253" spans="32:40" ht="12" customHeight="1">
      <c r="AF253" s="6"/>
      <c r="AG253" s="6"/>
      <c r="AH253" s="6"/>
      <c r="AI253" s="6"/>
      <c r="AJ253" s="6"/>
      <c r="AK253" s="6"/>
      <c r="AL253" s="6"/>
      <c r="AM253" s="6"/>
      <c r="AN253" s="6"/>
    </row>
    <row r="254" spans="32:40" ht="12" customHeight="1">
      <c r="AF254" s="6"/>
      <c r="AG254" s="6"/>
      <c r="AH254" s="6"/>
      <c r="AI254" s="6"/>
      <c r="AJ254" s="6"/>
      <c r="AK254" s="6"/>
      <c r="AL254" s="6"/>
      <c r="AM254" s="6"/>
      <c r="AN254" s="6"/>
    </row>
    <row r="255" spans="32:40" ht="12" customHeight="1">
      <c r="AF255" s="6"/>
      <c r="AG255" s="6"/>
      <c r="AH255" s="6"/>
      <c r="AI255" s="6"/>
      <c r="AJ255" s="6"/>
      <c r="AK255" s="6"/>
      <c r="AL255" s="6"/>
      <c r="AM255" s="6"/>
      <c r="AN255" s="6"/>
    </row>
    <row r="256" spans="32:40" ht="12" customHeight="1">
      <c r="AF256" s="6"/>
      <c r="AG256" s="6"/>
      <c r="AH256" s="6"/>
      <c r="AI256" s="6"/>
      <c r="AJ256" s="6"/>
      <c r="AK256" s="6"/>
      <c r="AL256" s="6"/>
      <c r="AM256" s="6"/>
      <c r="AN256" s="6"/>
    </row>
    <row r="257" spans="32:40" ht="12" customHeight="1">
      <c r="AF257" s="6"/>
      <c r="AG257" s="6"/>
      <c r="AH257" s="6"/>
      <c r="AI257" s="6"/>
      <c r="AJ257" s="6"/>
      <c r="AK257" s="6"/>
      <c r="AL257" s="6"/>
      <c r="AM257" s="6"/>
      <c r="AN257" s="6"/>
    </row>
    <row r="258" spans="32:40" ht="12" customHeight="1">
      <c r="AF258" s="6"/>
      <c r="AG258" s="6"/>
      <c r="AH258" s="6"/>
      <c r="AI258" s="6"/>
      <c r="AJ258" s="6"/>
      <c r="AK258" s="6"/>
      <c r="AL258" s="6"/>
      <c r="AM258" s="6"/>
      <c r="AN258" s="6"/>
    </row>
    <row r="259" spans="32:40" ht="12" customHeight="1">
      <c r="AF259" s="6"/>
      <c r="AG259" s="6"/>
      <c r="AH259" s="6"/>
      <c r="AI259" s="6"/>
      <c r="AJ259" s="6"/>
      <c r="AK259" s="6"/>
      <c r="AL259" s="6"/>
      <c r="AM259" s="6"/>
      <c r="AN259" s="6"/>
    </row>
    <row r="260" spans="32:40" ht="12" customHeight="1">
      <c r="AF260" s="6"/>
      <c r="AG260" s="6"/>
      <c r="AH260" s="6"/>
      <c r="AI260" s="6"/>
      <c r="AJ260" s="6"/>
      <c r="AK260" s="6"/>
      <c r="AL260" s="6"/>
      <c r="AM260" s="6"/>
      <c r="AN260" s="6"/>
    </row>
    <row r="261" spans="32:40" ht="12" customHeight="1">
      <c r="AF261" s="6"/>
      <c r="AG261" s="6"/>
      <c r="AH261" s="6"/>
      <c r="AI261" s="6"/>
      <c r="AJ261" s="6"/>
      <c r="AK261" s="6"/>
      <c r="AL261" s="6"/>
      <c r="AM261" s="6"/>
      <c r="AN261" s="6"/>
    </row>
    <row r="262" spans="32:40" ht="12" customHeight="1">
      <c r="AF262" s="6"/>
      <c r="AG262" s="6"/>
      <c r="AH262" s="6"/>
      <c r="AI262" s="6"/>
      <c r="AJ262" s="6"/>
      <c r="AK262" s="6"/>
      <c r="AL262" s="6"/>
      <c r="AM262" s="6"/>
      <c r="AN262" s="6"/>
    </row>
    <row r="263" spans="32:40" ht="12" customHeight="1">
      <c r="AF263" s="6"/>
      <c r="AG263" s="6"/>
      <c r="AH263" s="6"/>
      <c r="AI263" s="6"/>
      <c r="AJ263" s="6"/>
      <c r="AK263" s="6"/>
      <c r="AL263" s="6"/>
      <c r="AM263" s="6"/>
      <c r="AN263" s="6"/>
    </row>
    <row r="264" spans="32:40" ht="12" customHeight="1">
      <c r="AF264" s="6"/>
      <c r="AG264" s="6"/>
      <c r="AH264" s="6"/>
      <c r="AI264" s="6"/>
      <c r="AJ264" s="6"/>
      <c r="AK264" s="6"/>
      <c r="AL264" s="6"/>
      <c r="AM264" s="6"/>
      <c r="AN264" s="6"/>
    </row>
    <row r="265" spans="32:40" ht="12" customHeight="1">
      <c r="AF265" s="6"/>
      <c r="AG265" s="6"/>
      <c r="AH265" s="6"/>
      <c r="AI265" s="6"/>
      <c r="AJ265" s="6"/>
      <c r="AK265" s="6"/>
      <c r="AL265" s="6"/>
      <c r="AM265" s="6"/>
      <c r="AN265" s="6"/>
    </row>
    <row r="266" spans="32:40" ht="12" customHeight="1">
      <c r="AF266" s="6"/>
      <c r="AG266" s="6"/>
      <c r="AH266" s="6"/>
      <c r="AI266" s="6"/>
      <c r="AJ266" s="6"/>
      <c r="AK266" s="6"/>
      <c r="AL266" s="6"/>
      <c r="AM266" s="6"/>
      <c r="AN266" s="6"/>
    </row>
    <row r="267" spans="32:40" ht="12" customHeight="1">
      <c r="AF267" s="6"/>
      <c r="AG267" s="6"/>
      <c r="AH267" s="6"/>
      <c r="AI267" s="6"/>
      <c r="AJ267" s="6"/>
      <c r="AK267" s="6"/>
      <c r="AL267" s="6"/>
      <c r="AM267" s="6"/>
      <c r="AN267" s="6"/>
    </row>
    <row r="268" spans="32:40" ht="12" customHeight="1">
      <c r="AF268" s="6"/>
      <c r="AG268" s="6"/>
      <c r="AH268" s="6"/>
      <c r="AI268" s="6"/>
      <c r="AJ268" s="6"/>
      <c r="AK268" s="6"/>
      <c r="AL268" s="6"/>
      <c r="AM268" s="6"/>
      <c r="AN268" s="6"/>
    </row>
    <row r="269" spans="32:40" ht="12" customHeight="1">
      <c r="AF269" s="6"/>
      <c r="AG269" s="6"/>
      <c r="AH269" s="6"/>
      <c r="AI269" s="6"/>
      <c r="AJ269" s="6"/>
      <c r="AK269" s="6"/>
      <c r="AL269" s="6"/>
      <c r="AM269" s="6"/>
      <c r="AN269" s="6"/>
    </row>
    <row r="270" spans="32:40" ht="12" customHeight="1">
      <c r="AF270" s="6"/>
      <c r="AG270" s="6"/>
      <c r="AH270" s="6"/>
      <c r="AI270" s="6"/>
      <c r="AJ270" s="6"/>
      <c r="AK270" s="6"/>
      <c r="AL270" s="6"/>
      <c r="AM270" s="6"/>
      <c r="AN270" s="6"/>
    </row>
    <row r="271" spans="32:40" ht="12" customHeight="1">
      <c r="AF271" s="6"/>
      <c r="AG271" s="6"/>
      <c r="AH271" s="6"/>
      <c r="AI271" s="6"/>
      <c r="AJ271" s="6"/>
      <c r="AK271" s="6"/>
      <c r="AL271" s="6"/>
      <c r="AM271" s="6"/>
      <c r="AN271" s="6"/>
    </row>
    <row r="272" spans="32:40" ht="12" customHeight="1">
      <c r="AF272" s="6"/>
      <c r="AG272" s="6"/>
      <c r="AH272" s="6"/>
      <c r="AI272" s="6"/>
      <c r="AJ272" s="6"/>
      <c r="AK272" s="6"/>
      <c r="AL272" s="6"/>
      <c r="AM272" s="6"/>
      <c r="AN272" s="6"/>
    </row>
    <row r="273" spans="32:40" ht="12" customHeight="1">
      <c r="AF273" s="6"/>
      <c r="AG273" s="6"/>
      <c r="AH273" s="6"/>
      <c r="AI273" s="6"/>
      <c r="AJ273" s="6"/>
      <c r="AK273" s="6"/>
      <c r="AL273" s="6"/>
      <c r="AM273" s="6"/>
      <c r="AN273" s="6"/>
    </row>
    <row r="274" spans="32:40" ht="12" customHeight="1">
      <c r="AF274" s="6"/>
      <c r="AG274" s="6"/>
      <c r="AH274" s="6"/>
      <c r="AI274" s="6"/>
      <c r="AJ274" s="6"/>
      <c r="AK274" s="6"/>
      <c r="AL274" s="6"/>
      <c r="AM274" s="6"/>
      <c r="AN274" s="6"/>
    </row>
    <row r="275" spans="32:40" ht="12" customHeight="1">
      <c r="AF275" s="6"/>
      <c r="AG275" s="6"/>
      <c r="AH275" s="6"/>
      <c r="AI275" s="6"/>
      <c r="AJ275" s="6"/>
      <c r="AK275" s="6"/>
      <c r="AL275" s="6"/>
      <c r="AM275" s="6"/>
      <c r="AN275" s="6"/>
    </row>
    <row r="276" spans="32:40" ht="12" customHeight="1">
      <c r="AF276" s="6"/>
      <c r="AG276" s="6"/>
      <c r="AH276" s="6"/>
      <c r="AI276" s="6"/>
      <c r="AJ276" s="6"/>
      <c r="AK276" s="6"/>
      <c r="AL276" s="6"/>
      <c r="AM276" s="6"/>
      <c r="AN276" s="6"/>
    </row>
    <row r="277" spans="32:40" ht="12" customHeight="1">
      <c r="AF277" s="6"/>
      <c r="AG277" s="6"/>
      <c r="AH277" s="6"/>
      <c r="AI277" s="6"/>
      <c r="AJ277" s="6"/>
      <c r="AK277" s="6"/>
      <c r="AL277" s="6"/>
      <c r="AM277" s="6"/>
      <c r="AN277" s="6"/>
    </row>
    <row r="278" spans="32:40" ht="12" customHeight="1">
      <c r="AF278" s="6"/>
      <c r="AG278" s="6"/>
      <c r="AH278" s="6"/>
      <c r="AI278" s="6"/>
      <c r="AJ278" s="6"/>
      <c r="AK278" s="6"/>
      <c r="AL278" s="6"/>
      <c r="AM278" s="6"/>
      <c r="AN278" s="6"/>
    </row>
    <row r="279" spans="32:40" ht="12" customHeight="1">
      <c r="AF279" s="6"/>
      <c r="AG279" s="6"/>
      <c r="AH279" s="6"/>
      <c r="AI279" s="6"/>
      <c r="AJ279" s="6"/>
      <c r="AK279" s="6"/>
      <c r="AL279" s="6"/>
      <c r="AM279" s="6"/>
      <c r="AN279" s="6"/>
    </row>
    <row r="280" spans="32:40" ht="12" customHeight="1">
      <c r="AF280" s="6"/>
      <c r="AG280" s="6"/>
      <c r="AH280" s="6"/>
      <c r="AI280" s="6"/>
      <c r="AJ280" s="6"/>
      <c r="AK280" s="6"/>
      <c r="AL280" s="6"/>
      <c r="AM280" s="6"/>
      <c r="AN280" s="6"/>
    </row>
    <row r="281" spans="32:40" ht="12" customHeight="1">
      <c r="AF281" s="6"/>
      <c r="AG281" s="6"/>
      <c r="AH281" s="6"/>
      <c r="AI281" s="6"/>
      <c r="AJ281" s="6"/>
      <c r="AK281" s="6"/>
      <c r="AL281" s="6"/>
      <c r="AM281" s="6"/>
      <c r="AN281" s="6"/>
    </row>
    <row r="282" spans="32:40" ht="12" customHeight="1">
      <c r="AF282" s="6"/>
      <c r="AG282" s="6"/>
      <c r="AH282" s="6"/>
      <c r="AI282" s="6"/>
      <c r="AJ282" s="6"/>
      <c r="AK282" s="6"/>
      <c r="AL282" s="6"/>
      <c r="AM282" s="6"/>
      <c r="AN282" s="6"/>
    </row>
    <row r="283" spans="32:40" ht="12" customHeight="1">
      <c r="AF283" s="6"/>
      <c r="AG283" s="6"/>
      <c r="AH283" s="6"/>
      <c r="AI283" s="6"/>
      <c r="AJ283" s="6"/>
      <c r="AK283" s="6"/>
      <c r="AL283" s="6"/>
      <c r="AM283" s="6"/>
      <c r="AN283" s="6"/>
    </row>
    <row r="284" spans="32:40" ht="12" customHeight="1">
      <c r="AF284" s="6"/>
      <c r="AG284" s="6"/>
      <c r="AH284" s="6"/>
      <c r="AI284" s="6"/>
      <c r="AJ284" s="6"/>
      <c r="AK284" s="6"/>
      <c r="AL284" s="6"/>
      <c r="AM284" s="6"/>
      <c r="AN284" s="6"/>
    </row>
    <row r="285" spans="32:40" ht="12" customHeight="1">
      <c r="AF285" s="6"/>
      <c r="AG285" s="6"/>
      <c r="AH285" s="6"/>
      <c r="AI285" s="6"/>
      <c r="AJ285" s="6"/>
      <c r="AK285" s="6"/>
      <c r="AL285" s="6"/>
      <c r="AM285" s="6"/>
      <c r="AN285" s="6"/>
    </row>
    <row r="286" spans="32:40" ht="12" customHeight="1">
      <c r="AF286" s="6"/>
      <c r="AG286" s="6"/>
      <c r="AH286" s="6"/>
      <c r="AI286" s="6"/>
      <c r="AJ286" s="6"/>
      <c r="AK286" s="6"/>
      <c r="AL286" s="6"/>
      <c r="AM286" s="6"/>
      <c r="AN286" s="6"/>
    </row>
    <row r="287" spans="32:40" ht="12" customHeight="1">
      <c r="AF287" s="6"/>
      <c r="AG287" s="6"/>
      <c r="AH287" s="6"/>
      <c r="AI287" s="6"/>
      <c r="AJ287" s="6"/>
      <c r="AK287" s="6"/>
      <c r="AL287" s="6"/>
      <c r="AM287" s="6"/>
      <c r="AN287" s="6"/>
    </row>
    <row r="288" spans="32:40" ht="12" customHeight="1">
      <c r="AF288" s="6"/>
      <c r="AG288" s="6"/>
      <c r="AH288" s="6"/>
      <c r="AI288" s="6"/>
      <c r="AJ288" s="6"/>
      <c r="AK288" s="6"/>
      <c r="AL288" s="6"/>
      <c r="AM288" s="6"/>
      <c r="AN288" s="6"/>
    </row>
    <row r="289" spans="32:40" ht="12" customHeight="1">
      <c r="AF289" s="6"/>
      <c r="AG289" s="6"/>
      <c r="AH289" s="6"/>
      <c r="AI289" s="6"/>
      <c r="AJ289" s="6"/>
      <c r="AK289" s="6"/>
      <c r="AL289" s="6"/>
      <c r="AM289" s="6"/>
      <c r="AN289" s="6"/>
    </row>
    <row r="290" spans="32:40" ht="12" customHeight="1">
      <c r="AF290" s="6"/>
      <c r="AG290" s="6"/>
      <c r="AH290" s="6"/>
      <c r="AI290" s="6"/>
      <c r="AJ290" s="6"/>
      <c r="AK290" s="6"/>
      <c r="AL290" s="6"/>
      <c r="AM290" s="6"/>
      <c r="AN290" s="6"/>
    </row>
    <row r="291" spans="32:40" ht="12" customHeight="1">
      <c r="AF291" s="6"/>
      <c r="AG291" s="6"/>
      <c r="AH291" s="6"/>
      <c r="AI291" s="6"/>
      <c r="AJ291" s="6"/>
      <c r="AK291" s="6"/>
      <c r="AL291" s="6"/>
      <c r="AM291" s="6"/>
      <c r="AN291" s="6"/>
    </row>
    <row r="292" spans="32:40" ht="12" customHeight="1">
      <c r="AF292" s="6"/>
      <c r="AG292" s="6"/>
      <c r="AH292" s="6"/>
      <c r="AI292" s="6"/>
      <c r="AJ292" s="6"/>
      <c r="AK292" s="6"/>
      <c r="AL292" s="6"/>
      <c r="AM292" s="6"/>
      <c r="AN292" s="6"/>
    </row>
    <row r="293" spans="32:40" ht="12" customHeight="1">
      <c r="AF293" s="6"/>
      <c r="AG293" s="6"/>
      <c r="AH293" s="6"/>
      <c r="AI293" s="6"/>
      <c r="AJ293" s="6"/>
      <c r="AK293" s="6"/>
      <c r="AL293" s="6"/>
      <c r="AM293" s="6"/>
      <c r="AN293" s="6"/>
    </row>
    <row r="294" spans="32:40" ht="12" customHeight="1">
      <c r="AF294" s="6"/>
      <c r="AG294" s="6"/>
      <c r="AH294" s="6"/>
      <c r="AI294" s="6"/>
      <c r="AJ294" s="6"/>
      <c r="AK294" s="6"/>
      <c r="AL294" s="6"/>
      <c r="AM294" s="6"/>
      <c r="AN294" s="6"/>
    </row>
    <row r="295" spans="32:40" ht="12" customHeight="1">
      <c r="AF295" s="6"/>
      <c r="AG295" s="6"/>
      <c r="AH295" s="6"/>
      <c r="AI295" s="6"/>
      <c r="AJ295" s="6"/>
      <c r="AK295" s="6"/>
      <c r="AL295" s="6"/>
      <c r="AM295" s="6"/>
      <c r="AN295" s="6"/>
    </row>
    <row r="296" spans="32:40" ht="12" customHeight="1">
      <c r="AF296" s="6"/>
      <c r="AG296" s="6"/>
      <c r="AH296" s="6"/>
      <c r="AI296" s="6"/>
      <c r="AJ296" s="6"/>
      <c r="AK296" s="6"/>
      <c r="AL296" s="6"/>
      <c r="AM296" s="6"/>
      <c r="AN296" s="6"/>
    </row>
    <row r="297" spans="32:40" ht="12" customHeight="1">
      <c r="AF297" s="6"/>
      <c r="AG297" s="6"/>
      <c r="AH297" s="6"/>
      <c r="AI297" s="6"/>
      <c r="AJ297" s="6"/>
      <c r="AK297" s="6"/>
      <c r="AL297" s="6"/>
      <c r="AM297" s="6"/>
      <c r="AN297" s="6"/>
    </row>
    <row r="298" spans="32:40" ht="12" customHeight="1">
      <c r="AF298" s="6"/>
      <c r="AG298" s="6"/>
      <c r="AH298" s="6"/>
      <c r="AI298" s="6"/>
      <c r="AJ298" s="6"/>
      <c r="AK298" s="6"/>
      <c r="AL298" s="6"/>
      <c r="AM298" s="6"/>
      <c r="AN298" s="6"/>
    </row>
    <row r="299" spans="32:40" ht="12" customHeight="1">
      <c r="AF299" s="6"/>
      <c r="AG299" s="6"/>
      <c r="AH299" s="6"/>
      <c r="AI299" s="6"/>
      <c r="AJ299" s="6"/>
      <c r="AK299" s="6"/>
      <c r="AL299" s="6"/>
      <c r="AM299" s="6"/>
      <c r="AN299" s="6"/>
    </row>
    <row r="300" spans="32:40" ht="12" customHeight="1">
      <c r="AF300" s="6"/>
      <c r="AG300" s="6"/>
      <c r="AH300" s="6"/>
      <c r="AI300" s="6"/>
      <c r="AJ300" s="6"/>
      <c r="AK300" s="6"/>
      <c r="AL300" s="6"/>
      <c r="AM300" s="6"/>
      <c r="AN300" s="6"/>
    </row>
    <row r="301" spans="32:40" ht="12" customHeight="1">
      <c r="AF301" s="6"/>
      <c r="AG301" s="6"/>
      <c r="AH301" s="6"/>
      <c r="AI301" s="6"/>
      <c r="AJ301" s="6"/>
      <c r="AK301" s="6"/>
      <c r="AL301" s="6"/>
      <c r="AM301" s="6"/>
      <c r="AN301" s="6"/>
    </row>
    <row r="302" spans="32:40" ht="12" customHeight="1">
      <c r="AF302" s="6"/>
      <c r="AG302" s="6"/>
      <c r="AH302" s="6"/>
      <c r="AI302" s="6"/>
      <c r="AJ302" s="6"/>
      <c r="AK302" s="6"/>
      <c r="AL302" s="6"/>
      <c r="AM302" s="6"/>
      <c r="AN302" s="6"/>
    </row>
    <row r="303" spans="32:40" ht="12" customHeight="1">
      <c r="AF303" s="6"/>
      <c r="AG303" s="6"/>
      <c r="AH303" s="6"/>
      <c r="AI303" s="6"/>
      <c r="AJ303" s="6"/>
      <c r="AK303" s="6"/>
      <c r="AL303" s="6"/>
      <c r="AM303" s="6"/>
      <c r="AN303" s="6"/>
    </row>
    <row r="304" spans="32:40" ht="12" customHeight="1">
      <c r="AF304" s="6"/>
      <c r="AG304" s="6"/>
      <c r="AH304" s="6"/>
      <c r="AI304" s="6"/>
      <c r="AJ304" s="6"/>
      <c r="AK304" s="6"/>
      <c r="AL304" s="6"/>
      <c r="AM304" s="6"/>
      <c r="AN304" s="6"/>
    </row>
    <row r="305" spans="32:40" ht="12" customHeight="1">
      <c r="AF305" s="6"/>
      <c r="AG305" s="6"/>
      <c r="AH305" s="6"/>
      <c r="AI305" s="6"/>
      <c r="AJ305" s="6"/>
      <c r="AK305" s="6"/>
      <c r="AL305" s="6"/>
      <c r="AM305" s="6"/>
      <c r="AN305" s="6"/>
    </row>
    <row r="306" spans="32:40" ht="12" customHeight="1">
      <c r="AF306" s="6"/>
      <c r="AG306" s="6"/>
      <c r="AH306" s="6"/>
      <c r="AI306" s="6"/>
      <c r="AJ306" s="6"/>
      <c r="AK306" s="6"/>
      <c r="AL306" s="6"/>
      <c r="AM306" s="6"/>
      <c r="AN306" s="6"/>
    </row>
    <row r="307" spans="32:40" ht="12" customHeight="1">
      <c r="AF307" s="6"/>
      <c r="AG307" s="6"/>
      <c r="AH307" s="6"/>
      <c r="AI307" s="6"/>
      <c r="AJ307" s="6"/>
      <c r="AK307" s="6"/>
      <c r="AL307" s="6"/>
      <c r="AM307" s="6"/>
      <c r="AN307" s="6"/>
    </row>
    <row r="308" spans="32:40" ht="12" customHeight="1">
      <c r="AF308" s="6"/>
      <c r="AG308" s="6"/>
      <c r="AH308" s="6"/>
      <c r="AI308" s="6"/>
      <c r="AJ308" s="6"/>
      <c r="AK308" s="6"/>
      <c r="AL308" s="6"/>
      <c r="AM308" s="6"/>
      <c r="AN308" s="6"/>
    </row>
    <row r="309" spans="32:40" ht="12" customHeight="1">
      <c r="AF309" s="6"/>
      <c r="AG309" s="6"/>
      <c r="AH309" s="6"/>
      <c r="AI309" s="6"/>
      <c r="AJ309" s="6"/>
      <c r="AK309" s="6"/>
      <c r="AL309" s="6"/>
      <c r="AM309" s="6"/>
      <c r="AN309" s="6"/>
    </row>
    <row r="310" spans="32:40" ht="12" customHeight="1">
      <c r="AF310" s="6"/>
      <c r="AG310" s="6"/>
      <c r="AH310" s="6"/>
      <c r="AI310" s="6"/>
      <c r="AJ310" s="6"/>
      <c r="AK310" s="6"/>
      <c r="AL310" s="6"/>
      <c r="AM310" s="6"/>
      <c r="AN310" s="6"/>
    </row>
    <row r="311" spans="32:40" ht="12" customHeight="1">
      <c r="AF311" s="6"/>
      <c r="AG311" s="6"/>
      <c r="AH311" s="6"/>
      <c r="AI311" s="6"/>
      <c r="AJ311" s="6"/>
      <c r="AK311" s="6"/>
      <c r="AL311" s="6"/>
      <c r="AM311" s="6"/>
      <c r="AN311" s="6"/>
    </row>
    <row r="312" spans="32:40" ht="12" customHeight="1">
      <c r="AF312" s="6"/>
      <c r="AG312" s="6"/>
      <c r="AH312" s="6"/>
      <c r="AI312" s="6"/>
      <c r="AJ312" s="6"/>
      <c r="AK312" s="6"/>
      <c r="AL312" s="6"/>
      <c r="AM312" s="6"/>
      <c r="AN312" s="6"/>
    </row>
    <row r="313" spans="32:40" ht="12" customHeight="1">
      <c r="AF313" s="6"/>
      <c r="AG313" s="6"/>
      <c r="AH313" s="6"/>
      <c r="AI313" s="6"/>
      <c r="AJ313" s="6"/>
      <c r="AK313" s="6"/>
      <c r="AL313" s="6"/>
      <c r="AM313" s="6"/>
      <c r="AN313" s="6"/>
    </row>
    <row r="314" spans="32:40" ht="12" customHeight="1">
      <c r="AF314" s="6"/>
      <c r="AG314" s="6"/>
      <c r="AH314" s="6"/>
      <c r="AI314" s="6"/>
      <c r="AJ314" s="6"/>
      <c r="AK314" s="6"/>
      <c r="AL314" s="6"/>
      <c r="AM314" s="6"/>
      <c r="AN314" s="6"/>
    </row>
    <row r="315" spans="32:40" ht="12" customHeight="1">
      <c r="AF315" s="6"/>
      <c r="AG315" s="6"/>
      <c r="AH315" s="6"/>
      <c r="AI315" s="6"/>
      <c r="AJ315" s="6"/>
      <c r="AK315" s="6"/>
      <c r="AL315" s="6"/>
      <c r="AM315" s="6"/>
      <c r="AN315" s="6"/>
    </row>
    <row r="316" spans="32:40" ht="12" customHeight="1">
      <c r="AF316" s="6"/>
      <c r="AG316" s="6"/>
      <c r="AH316" s="6"/>
      <c r="AI316" s="6"/>
      <c r="AJ316" s="6"/>
      <c r="AK316" s="6"/>
      <c r="AL316" s="6"/>
      <c r="AM316" s="6"/>
      <c r="AN316" s="6"/>
    </row>
    <row r="317" spans="32:40" ht="12" customHeight="1">
      <c r="AF317" s="6"/>
      <c r="AG317" s="6"/>
      <c r="AH317" s="6"/>
      <c r="AI317" s="6"/>
      <c r="AJ317" s="6"/>
      <c r="AK317" s="6"/>
      <c r="AL317" s="6"/>
      <c r="AM317" s="6"/>
      <c r="AN317" s="6"/>
    </row>
    <row r="318" spans="32:40" ht="12" customHeight="1">
      <c r="AF318" s="6"/>
      <c r="AG318" s="6"/>
      <c r="AH318" s="6"/>
      <c r="AI318" s="6"/>
      <c r="AJ318" s="6"/>
      <c r="AK318" s="6"/>
      <c r="AL318" s="6"/>
      <c r="AM318" s="6"/>
      <c r="AN318" s="6"/>
    </row>
    <row r="319" spans="32:40" ht="12" customHeight="1">
      <c r="AF319" s="6"/>
      <c r="AG319" s="6"/>
      <c r="AH319" s="6"/>
      <c r="AI319" s="6"/>
      <c r="AJ319" s="6"/>
      <c r="AK319" s="6"/>
      <c r="AL319" s="6"/>
      <c r="AM319" s="6"/>
      <c r="AN319" s="6"/>
    </row>
    <row r="320" spans="32:40" ht="12" customHeight="1">
      <c r="AF320" s="6"/>
      <c r="AG320" s="6"/>
      <c r="AH320" s="6"/>
      <c r="AI320" s="6"/>
      <c r="AJ320" s="6"/>
      <c r="AK320" s="6"/>
      <c r="AL320" s="6"/>
      <c r="AM320" s="6"/>
      <c r="AN320" s="6"/>
    </row>
    <row r="321" spans="32:40" ht="12" customHeight="1">
      <c r="AF321" s="6"/>
      <c r="AG321" s="6"/>
      <c r="AH321" s="6"/>
      <c r="AI321" s="6"/>
      <c r="AJ321" s="6"/>
      <c r="AK321" s="6"/>
      <c r="AL321" s="6"/>
      <c r="AM321" s="6"/>
      <c r="AN321" s="6"/>
    </row>
    <row r="322" spans="32:40" ht="12" customHeight="1">
      <c r="AF322" s="6"/>
      <c r="AG322" s="6"/>
      <c r="AH322" s="6"/>
      <c r="AI322" s="6"/>
      <c r="AJ322" s="6"/>
      <c r="AK322" s="6"/>
      <c r="AL322" s="6"/>
      <c r="AM322" s="6"/>
      <c r="AN322" s="6"/>
    </row>
    <row r="323" spans="32:40" ht="12" customHeight="1">
      <c r="AF323" s="6"/>
      <c r="AG323" s="6"/>
      <c r="AH323" s="6"/>
      <c r="AI323" s="6"/>
      <c r="AJ323" s="6"/>
      <c r="AK323" s="6"/>
      <c r="AL323" s="6"/>
      <c r="AM323" s="6"/>
      <c r="AN323" s="6"/>
    </row>
    <row r="324" spans="32:40" ht="12" customHeight="1">
      <c r="AF324" s="6"/>
      <c r="AG324" s="6"/>
      <c r="AH324" s="6"/>
      <c r="AI324" s="6"/>
      <c r="AJ324" s="6"/>
      <c r="AK324" s="6"/>
      <c r="AL324" s="6"/>
      <c r="AM324" s="6"/>
      <c r="AN324" s="6"/>
    </row>
    <row r="325" spans="32:40" ht="12" customHeight="1">
      <c r="AF325" s="6"/>
      <c r="AG325" s="6"/>
      <c r="AH325" s="6"/>
      <c r="AI325" s="6"/>
      <c r="AJ325" s="6"/>
      <c r="AK325" s="6"/>
      <c r="AL325" s="6"/>
      <c r="AM325" s="6"/>
      <c r="AN325" s="6"/>
    </row>
    <row r="326" spans="32:40" ht="12" customHeight="1">
      <c r="AF326" s="6"/>
      <c r="AG326" s="6"/>
      <c r="AH326" s="6"/>
      <c r="AI326" s="6"/>
      <c r="AJ326" s="6"/>
      <c r="AK326" s="6"/>
      <c r="AL326" s="6"/>
      <c r="AM326" s="6"/>
      <c r="AN326" s="6"/>
    </row>
    <row r="327" spans="32:40" ht="12" customHeight="1">
      <c r="AF327" s="6"/>
      <c r="AG327" s="6"/>
      <c r="AH327" s="6"/>
      <c r="AI327" s="6"/>
      <c r="AJ327" s="6"/>
      <c r="AK327" s="6"/>
      <c r="AL327" s="6"/>
      <c r="AM327" s="6"/>
      <c r="AN327" s="6"/>
    </row>
    <row r="328" spans="32:40" ht="12" customHeight="1">
      <c r="AF328" s="6"/>
      <c r="AG328" s="6"/>
      <c r="AH328" s="6"/>
      <c r="AI328" s="6"/>
      <c r="AJ328" s="6"/>
      <c r="AK328" s="6"/>
      <c r="AL328" s="6"/>
      <c r="AM328" s="6"/>
      <c r="AN328" s="6"/>
    </row>
    <row r="329" spans="32:40" ht="12" customHeight="1">
      <c r="AF329" s="6"/>
      <c r="AG329" s="6"/>
      <c r="AH329" s="6"/>
      <c r="AI329" s="6"/>
      <c r="AJ329" s="6"/>
      <c r="AK329" s="6"/>
      <c r="AL329" s="6"/>
      <c r="AM329" s="6"/>
      <c r="AN329" s="6"/>
    </row>
    <row r="330" spans="32:40" ht="12" customHeight="1">
      <c r="AF330" s="6"/>
      <c r="AG330" s="6"/>
      <c r="AH330" s="6"/>
      <c r="AI330" s="6"/>
      <c r="AJ330" s="6"/>
      <c r="AK330" s="6"/>
      <c r="AL330" s="6"/>
      <c r="AM330" s="6"/>
      <c r="AN330" s="6"/>
    </row>
    <row r="331" spans="32:40" ht="12" customHeight="1">
      <c r="AF331" s="6"/>
      <c r="AG331" s="6"/>
      <c r="AH331" s="6"/>
      <c r="AI331" s="6"/>
      <c r="AJ331" s="6"/>
      <c r="AK331" s="6"/>
      <c r="AL331" s="6"/>
      <c r="AM331" s="6"/>
      <c r="AN331" s="6"/>
    </row>
    <row r="332" spans="32:40" ht="12" customHeight="1">
      <c r="AF332" s="6"/>
      <c r="AG332" s="6"/>
      <c r="AH332" s="6"/>
      <c r="AI332" s="6"/>
      <c r="AJ332" s="6"/>
      <c r="AK332" s="6"/>
      <c r="AL332" s="6"/>
      <c r="AM332" s="6"/>
      <c r="AN332" s="6"/>
    </row>
    <row r="333" spans="32:40" ht="12" customHeight="1">
      <c r="AF333" s="6"/>
      <c r="AG333" s="6"/>
      <c r="AH333" s="6"/>
      <c r="AI333" s="6"/>
      <c r="AJ333" s="6"/>
      <c r="AK333" s="6"/>
      <c r="AL333" s="6"/>
      <c r="AM333" s="6"/>
      <c r="AN333" s="6"/>
    </row>
    <row r="334" spans="32:40" ht="12" customHeight="1">
      <c r="AF334" s="6"/>
      <c r="AG334" s="6"/>
      <c r="AH334" s="6"/>
      <c r="AI334" s="6"/>
      <c r="AJ334" s="6"/>
      <c r="AK334" s="6"/>
      <c r="AL334" s="6"/>
      <c r="AM334" s="6"/>
      <c r="AN334" s="6"/>
    </row>
    <row r="335" spans="32:40" ht="12" customHeight="1">
      <c r="AF335" s="6"/>
      <c r="AG335" s="6"/>
      <c r="AH335" s="6"/>
      <c r="AI335" s="6"/>
      <c r="AJ335" s="6"/>
      <c r="AK335" s="6"/>
      <c r="AL335" s="6"/>
      <c r="AM335" s="6"/>
      <c r="AN335" s="6"/>
    </row>
    <row r="336" spans="32:40" ht="12" customHeight="1">
      <c r="AF336" s="6"/>
      <c r="AG336" s="6"/>
      <c r="AH336" s="6"/>
      <c r="AI336" s="6"/>
      <c r="AJ336" s="6"/>
      <c r="AK336" s="6"/>
      <c r="AL336" s="6"/>
      <c r="AM336" s="6"/>
      <c r="AN336" s="6"/>
    </row>
    <row r="337" spans="32:40" ht="12" customHeight="1">
      <c r="AF337" s="6"/>
      <c r="AG337" s="6"/>
      <c r="AH337" s="6"/>
      <c r="AI337" s="6"/>
      <c r="AJ337" s="6"/>
      <c r="AK337" s="6"/>
      <c r="AL337" s="6"/>
      <c r="AM337" s="6"/>
      <c r="AN337" s="6"/>
    </row>
    <row r="338" spans="32:40" ht="12" customHeight="1">
      <c r="AF338" s="6"/>
      <c r="AG338" s="6"/>
      <c r="AH338" s="6"/>
      <c r="AI338" s="6"/>
      <c r="AJ338" s="6"/>
      <c r="AK338" s="6"/>
      <c r="AL338" s="6"/>
      <c r="AM338" s="6"/>
      <c r="AN338" s="6"/>
    </row>
    <row r="339" spans="32:40" ht="12" customHeight="1">
      <c r="AF339" s="6"/>
      <c r="AG339" s="6"/>
      <c r="AH339" s="6"/>
      <c r="AI339" s="6"/>
      <c r="AJ339" s="6"/>
      <c r="AK339" s="6"/>
      <c r="AL339" s="6"/>
      <c r="AM339" s="6"/>
      <c r="AN339" s="6"/>
    </row>
    <row r="340" spans="32:40" ht="12" customHeight="1">
      <c r="AF340" s="6"/>
      <c r="AG340" s="6"/>
      <c r="AH340" s="6"/>
      <c r="AI340" s="6"/>
      <c r="AJ340" s="6"/>
      <c r="AK340" s="6"/>
      <c r="AL340" s="6"/>
      <c r="AM340" s="6"/>
      <c r="AN340" s="6"/>
    </row>
    <row r="341" spans="32:40" ht="12" customHeight="1">
      <c r="AF341" s="6"/>
      <c r="AG341" s="6"/>
      <c r="AH341" s="6"/>
      <c r="AI341" s="6"/>
      <c r="AJ341" s="6"/>
      <c r="AK341" s="6"/>
      <c r="AL341" s="6"/>
      <c r="AM341" s="6"/>
      <c r="AN341" s="6"/>
    </row>
    <row r="342" spans="32:40" ht="12" customHeight="1">
      <c r="AF342" s="6"/>
      <c r="AG342" s="6"/>
      <c r="AH342" s="6"/>
      <c r="AI342" s="6"/>
      <c r="AJ342" s="6"/>
      <c r="AK342" s="6"/>
      <c r="AL342" s="6"/>
      <c r="AM342" s="6"/>
      <c r="AN342" s="6"/>
    </row>
    <row r="343" spans="32:40" ht="12" customHeight="1">
      <c r="AF343" s="6"/>
      <c r="AG343" s="6"/>
      <c r="AH343" s="6"/>
      <c r="AI343" s="6"/>
      <c r="AJ343" s="6"/>
      <c r="AK343" s="6"/>
      <c r="AL343" s="6"/>
      <c r="AM343" s="6"/>
      <c r="AN343" s="6"/>
    </row>
    <row r="344" spans="32:40" ht="12" customHeight="1">
      <c r="AF344" s="6"/>
      <c r="AG344" s="6"/>
      <c r="AH344" s="6"/>
      <c r="AI344" s="6"/>
      <c r="AJ344" s="6"/>
      <c r="AK344" s="6"/>
      <c r="AL344" s="6"/>
      <c r="AM344" s="6"/>
      <c r="AN344" s="6"/>
    </row>
    <row r="345" spans="32:40" ht="12" customHeight="1">
      <c r="AF345" s="6"/>
      <c r="AG345" s="6"/>
      <c r="AH345" s="6"/>
      <c r="AI345" s="6"/>
      <c r="AJ345" s="6"/>
      <c r="AK345" s="6"/>
      <c r="AL345" s="6"/>
      <c r="AM345" s="6"/>
      <c r="AN345" s="6"/>
    </row>
    <row r="346" spans="32:40" ht="12" customHeight="1">
      <c r="AF346" s="6"/>
      <c r="AG346" s="6"/>
      <c r="AH346" s="6"/>
      <c r="AI346" s="6"/>
      <c r="AJ346" s="6"/>
      <c r="AK346" s="6"/>
      <c r="AL346" s="6"/>
      <c r="AM346" s="6"/>
      <c r="AN346" s="6"/>
    </row>
    <row r="347" spans="32:40" ht="12" customHeight="1">
      <c r="AF347" s="6"/>
      <c r="AG347" s="6"/>
      <c r="AH347" s="6"/>
      <c r="AI347" s="6"/>
      <c r="AJ347" s="6"/>
      <c r="AK347" s="6"/>
      <c r="AL347" s="6"/>
      <c r="AM347" s="6"/>
      <c r="AN347" s="6"/>
    </row>
    <row r="348" spans="32:40" ht="12" customHeight="1">
      <c r="AF348" s="6"/>
      <c r="AG348" s="6"/>
      <c r="AH348" s="6"/>
      <c r="AI348" s="6"/>
      <c r="AJ348" s="6"/>
      <c r="AK348" s="6"/>
      <c r="AL348" s="6"/>
      <c r="AM348" s="6"/>
      <c r="AN348" s="6"/>
    </row>
    <row r="349" spans="32:40" ht="12" customHeight="1">
      <c r="AF349" s="6"/>
      <c r="AG349" s="6"/>
      <c r="AH349" s="6"/>
      <c r="AI349" s="6"/>
      <c r="AJ349" s="6"/>
      <c r="AK349" s="6"/>
      <c r="AL349" s="6"/>
      <c r="AM349" s="6"/>
      <c r="AN349" s="6"/>
    </row>
    <row r="350" spans="32:40" ht="12" customHeight="1">
      <c r="AF350" s="6"/>
      <c r="AG350" s="6"/>
      <c r="AH350" s="6"/>
      <c r="AI350" s="6"/>
      <c r="AJ350" s="6"/>
      <c r="AK350" s="6"/>
      <c r="AL350" s="6"/>
      <c r="AM350" s="6"/>
      <c r="AN350" s="6"/>
    </row>
    <row r="351" spans="32:40" ht="12" customHeight="1">
      <c r="AF351" s="6"/>
      <c r="AG351" s="6"/>
      <c r="AH351" s="6"/>
      <c r="AI351" s="6"/>
      <c r="AJ351" s="6"/>
      <c r="AK351" s="6"/>
      <c r="AL351" s="6"/>
      <c r="AM351" s="6"/>
      <c r="AN351" s="6"/>
    </row>
    <row r="352" spans="32:40" ht="12" customHeight="1">
      <c r="AF352" s="6"/>
      <c r="AG352" s="6"/>
      <c r="AH352" s="6"/>
      <c r="AI352" s="6"/>
      <c r="AJ352" s="6"/>
      <c r="AK352" s="6"/>
      <c r="AL352" s="6"/>
      <c r="AM352" s="6"/>
      <c r="AN352" s="6"/>
    </row>
    <row r="353" spans="32:40" ht="12" customHeight="1">
      <c r="AF353" s="6"/>
      <c r="AG353" s="6"/>
      <c r="AH353" s="6"/>
      <c r="AI353" s="6"/>
      <c r="AJ353" s="6"/>
      <c r="AK353" s="6"/>
      <c r="AL353" s="6"/>
      <c r="AM353" s="6"/>
      <c r="AN353" s="6"/>
    </row>
    <row r="354" spans="32:40" ht="12" customHeight="1">
      <c r="AF354" s="6"/>
      <c r="AG354" s="6"/>
      <c r="AH354" s="6"/>
      <c r="AI354" s="6"/>
      <c r="AJ354" s="6"/>
      <c r="AK354" s="6"/>
      <c r="AL354" s="6"/>
      <c r="AM354" s="6"/>
      <c r="AN354" s="6"/>
    </row>
    <row r="355" spans="32:40" ht="12" customHeight="1">
      <c r="AF355" s="6"/>
      <c r="AG355" s="6"/>
      <c r="AH355" s="6"/>
      <c r="AI355" s="6"/>
      <c r="AJ355" s="6"/>
      <c r="AK355" s="6"/>
      <c r="AL355" s="6"/>
      <c r="AM355" s="6"/>
      <c r="AN355" s="6"/>
    </row>
    <row r="356" spans="32:40" ht="12" customHeight="1">
      <c r="AF356" s="6"/>
      <c r="AG356" s="6"/>
      <c r="AH356" s="6"/>
      <c r="AI356" s="6"/>
      <c r="AJ356" s="6"/>
      <c r="AK356" s="6"/>
      <c r="AL356" s="6"/>
      <c r="AM356" s="6"/>
      <c r="AN356" s="6"/>
    </row>
    <row r="357" spans="32:40" ht="12" customHeight="1">
      <c r="AF357" s="6"/>
      <c r="AG357" s="6"/>
      <c r="AH357" s="6"/>
      <c r="AI357" s="6"/>
      <c r="AJ357" s="6"/>
      <c r="AK357" s="6"/>
      <c r="AL357" s="6"/>
      <c r="AM357" s="6"/>
      <c r="AN357" s="6"/>
    </row>
    <row r="358" spans="32:40" ht="12" customHeight="1">
      <c r="AF358" s="6"/>
      <c r="AG358" s="6"/>
      <c r="AH358" s="6"/>
      <c r="AI358" s="6"/>
      <c r="AJ358" s="6"/>
      <c r="AK358" s="6"/>
      <c r="AL358" s="6"/>
      <c r="AM358" s="6"/>
      <c r="AN358" s="6"/>
    </row>
    <row r="359" spans="32:40" ht="12" customHeight="1">
      <c r="AF359" s="6"/>
      <c r="AG359" s="6"/>
      <c r="AH359" s="6"/>
      <c r="AI359" s="6"/>
      <c r="AJ359" s="6"/>
      <c r="AK359" s="6"/>
      <c r="AL359" s="6"/>
      <c r="AM359" s="6"/>
      <c r="AN359" s="6"/>
    </row>
    <row r="360" spans="32:40" ht="12" customHeight="1">
      <c r="AF360" s="6"/>
      <c r="AG360" s="6"/>
      <c r="AH360" s="6"/>
      <c r="AI360" s="6"/>
      <c r="AJ360" s="6"/>
      <c r="AK360" s="6"/>
      <c r="AL360" s="6"/>
      <c r="AM360" s="6"/>
      <c r="AN360" s="6"/>
    </row>
    <row r="361" spans="32:40" ht="12" customHeight="1">
      <c r="AF361" s="6"/>
      <c r="AG361" s="6"/>
      <c r="AH361" s="6"/>
      <c r="AI361" s="6"/>
      <c r="AJ361" s="6"/>
      <c r="AK361" s="6"/>
      <c r="AL361" s="6"/>
      <c r="AM361" s="6"/>
      <c r="AN361" s="6"/>
    </row>
    <row r="362" spans="32:40" ht="12" customHeight="1">
      <c r="AF362" s="6"/>
      <c r="AG362" s="6"/>
      <c r="AH362" s="6"/>
      <c r="AI362" s="6"/>
      <c r="AJ362" s="6"/>
      <c r="AK362" s="6"/>
      <c r="AL362" s="6"/>
      <c r="AM362" s="6"/>
      <c r="AN362" s="6"/>
    </row>
    <row r="363" spans="32:40" ht="12" customHeight="1">
      <c r="AF363" s="6"/>
      <c r="AG363" s="6"/>
      <c r="AH363" s="6"/>
      <c r="AI363" s="6"/>
      <c r="AJ363" s="6"/>
      <c r="AK363" s="6"/>
      <c r="AL363" s="6"/>
      <c r="AM363" s="6"/>
      <c r="AN363" s="6"/>
    </row>
    <row r="364" spans="32:40" ht="12" customHeight="1">
      <c r="AF364" s="6"/>
      <c r="AG364" s="6"/>
      <c r="AH364" s="6"/>
      <c r="AI364" s="6"/>
      <c r="AJ364" s="6"/>
      <c r="AK364" s="6"/>
      <c r="AL364" s="6"/>
      <c r="AM364" s="6"/>
      <c r="AN364" s="6"/>
    </row>
    <row r="365" spans="32:40" ht="12" customHeight="1">
      <c r="AF365" s="6"/>
      <c r="AG365" s="6"/>
      <c r="AH365" s="6"/>
      <c r="AI365" s="6"/>
      <c r="AJ365" s="6"/>
      <c r="AK365" s="6"/>
      <c r="AL365" s="6"/>
      <c r="AM365" s="6"/>
      <c r="AN365" s="6"/>
    </row>
    <row r="366" spans="32:40" ht="12" customHeight="1">
      <c r="AF366" s="6"/>
      <c r="AG366" s="6"/>
      <c r="AH366" s="6"/>
      <c r="AI366" s="6"/>
      <c r="AJ366" s="6"/>
      <c r="AK366" s="6"/>
      <c r="AL366" s="6"/>
      <c r="AM366" s="6"/>
      <c r="AN366" s="6"/>
    </row>
    <row r="367" spans="32:40" ht="12" customHeight="1">
      <c r="AF367" s="6"/>
      <c r="AG367" s="6"/>
      <c r="AH367" s="6"/>
      <c r="AI367" s="6"/>
      <c r="AJ367" s="6"/>
      <c r="AK367" s="6"/>
      <c r="AL367" s="6"/>
      <c r="AM367" s="6"/>
      <c r="AN367" s="6"/>
    </row>
    <row r="368" spans="32:40" ht="12" customHeight="1">
      <c r="AF368" s="6"/>
      <c r="AG368" s="6"/>
      <c r="AH368" s="6"/>
      <c r="AI368" s="6"/>
      <c r="AJ368" s="6"/>
      <c r="AK368" s="6"/>
      <c r="AL368" s="6"/>
      <c r="AM368" s="6"/>
      <c r="AN368" s="6"/>
    </row>
    <row r="369" spans="32:40" ht="12" customHeight="1">
      <c r="AF369" s="6"/>
      <c r="AG369" s="6"/>
      <c r="AH369" s="6"/>
      <c r="AI369" s="6"/>
      <c r="AJ369" s="6"/>
      <c r="AK369" s="6"/>
      <c r="AL369" s="6"/>
      <c r="AM369" s="6"/>
      <c r="AN369" s="6"/>
    </row>
    <row r="370" spans="32:40" ht="12" customHeight="1">
      <c r="AF370" s="6"/>
      <c r="AG370" s="6"/>
      <c r="AH370" s="6"/>
      <c r="AI370" s="6"/>
      <c r="AJ370" s="6"/>
      <c r="AK370" s="6"/>
      <c r="AL370" s="6"/>
      <c r="AM370" s="6"/>
      <c r="AN370" s="6"/>
    </row>
    <row r="371" spans="32:40" ht="12" customHeight="1">
      <c r="AF371" s="6"/>
      <c r="AG371" s="6"/>
      <c r="AH371" s="6"/>
      <c r="AI371" s="6"/>
      <c r="AJ371" s="6"/>
      <c r="AK371" s="6"/>
      <c r="AL371" s="6"/>
      <c r="AM371" s="6"/>
      <c r="AN371" s="6"/>
    </row>
    <row r="372" spans="32:40" ht="12" customHeight="1">
      <c r="AF372" s="6"/>
      <c r="AG372" s="6"/>
      <c r="AH372" s="6"/>
      <c r="AI372" s="6"/>
      <c r="AJ372" s="6"/>
      <c r="AK372" s="6"/>
      <c r="AL372" s="6"/>
      <c r="AM372" s="6"/>
      <c r="AN372" s="6"/>
    </row>
    <row r="373" spans="32:40" ht="12" customHeight="1">
      <c r="AF373" s="6"/>
      <c r="AG373" s="6"/>
      <c r="AH373" s="6"/>
      <c r="AI373" s="6"/>
      <c r="AJ373" s="6"/>
      <c r="AK373" s="6"/>
      <c r="AL373" s="6"/>
      <c r="AM373" s="6"/>
      <c r="AN373" s="6"/>
    </row>
    <row r="374" spans="32:40" ht="12" customHeight="1">
      <c r="AF374" s="6"/>
      <c r="AG374" s="6"/>
      <c r="AH374" s="6"/>
      <c r="AI374" s="6"/>
      <c r="AJ374" s="6"/>
      <c r="AK374" s="6"/>
      <c r="AL374" s="6"/>
      <c r="AM374" s="6"/>
      <c r="AN374" s="6"/>
    </row>
    <row r="375" spans="32:40" ht="12" customHeight="1">
      <c r="AF375" s="6"/>
      <c r="AG375" s="6"/>
      <c r="AH375" s="6"/>
      <c r="AI375" s="6"/>
      <c r="AJ375" s="6"/>
      <c r="AK375" s="6"/>
      <c r="AL375" s="6"/>
      <c r="AM375" s="6"/>
      <c r="AN375" s="6"/>
    </row>
    <row r="376" spans="32:40" ht="12" customHeight="1">
      <c r="AF376" s="6"/>
      <c r="AG376" s="6"/>
      <c r="AH376" s="6"/>
      <c r="AI376" s="6"/>
      <c r="AJ376" s="6"/>
      <c r="AK376" s="6"/>
      <c r="AL376" s="6"/>
      <c r="AM376" s="6"/>
      <c r="AN376" s="6"/>
    </row>
    <row r="377" spans="32:40" ht="12" customHeight="1">
      <c r="AF377" s="6"/>
      <c r="AG377" s="6"/>
      <c r="AH377" s="6"/>
      <c r="AI377" s="6"/>
      <c r="AJ377" s="6"/>
      <c r="AK377" s="6"/>
      <c r="AL377" s="6"/>
      <c r="AM377" s="6"/>
      <c r="AN377" s="6"/>
    </row>
    <row r="378" spans="32:40" ht="12" customHeight="1">
      <c r="AF378" s="6"/>
      <c r="AG378" s="6"/>
      <c r="AH378" s="6"/>
      <c r="AI378" s="6"/>
      <c r="AJ378" s="6"/>
      <c r="AK378" s="6"/>
      <c r="AL378" s="6"/>
      <c r="AM378" s="6"/>
      <c r="AN378" s="6"/>
    </row>
    <row r="379" spans="32:40" ht="12" customHeight="1">
      <c r="AF379" s="6"/>
      <c r="AG379" s="6"/>
      <c r="AH379" s="6"/>
      <c r="AI379" s="6"/>
      <c r="AJ379" s="6"/>
      <c r="AK379" s="6"/>
      <c r="AL379" s="6"/>
      <c r="AM379" s="6"/>
      <c r="AN379" s="6"/>
    </row>
    <row r="380" spans="32:40" ht="12" customHeight="1">
      <c r="AF380" s="6"/>
      <c r="AG380" s="6"/>
      <c r="AH380" s="6"/>
      <c r="AI380" s="6"/>
      <c r="AJ380" s="6"/>
      <c r="AK380" s="6"/>
      <c r="AL380" s="6"/>
      <c r="AM380" s="6"/>
      <c r="AN380" s="6"/>
    </row>
    <row r="381" spans="32:40" ht="12" customHeight="1">
      <c r="AF381" s="6"/>
      <c r="AG381" s="6"/>
      <c r="AH381" s="6"/>
      <c r="AI381" s="6"/>
      <c r="AJ381" s="6"/>
      <c r="AK381" s="6"/>
      <c r="AL381" s="6"/>
      <c r="AM381" s="6"/>
      <c r="AN381" s="6"/>
    </row>
    <row r="382" spans="32:40" ht="12" customHeight="1">
      <c r="AF382" s="6"/>
      <c r="AG382" s="6"/>
      <c r="AH382" s="6"/>
      <c r="AI382" s="6"/>
      <c r="AJ382" s="6"/>
      <c r="AK382" s="6"/>
      <c r="AL382" s="6"/>
      <c r="AM382" s="6"/>
      <c r="AN382" s="6"/>
    </row>
    <row r="383" spans="32:40" ht="12" customHeight="1">
      <c r="AF383" s="6"/>
      <c r="AG383" s="6"/>
      <c r="AH383" s="6"/>
      <c r="AI383" s="6"/>
      <c r="AJ383" s="6"/>
      <c r="AK383" s="6"/>
      <c r="AL383" s="6"/>
      <c r="AM383" s="6"/>
      <c r="AN383" s="6"/>
    </row>
    <row r="384" spans="32:40" ht="12" customHeight="1">
      <c r="AF384" s="6"/>
      <c r="AG384" s="6"/>
      <c r="AH384" s="6"/>
      <c r="AI384" s="6"/>
      <c r="AJ384" s="6"/>
      <c r="AK384" s="6"/>
      <c r="AL384" s="6"/>
      <c r="AM384" s="6"/>
      <c r="AN384" s="6"/>
    </row>
    <row r="385" spans="32:40" ht="12" customHeight="1">
      <c r="AF385" s="6"/>
      <c r="AG385" s="6"/>
      <c r="AH385" s="6"/>
      <c r="AI385" s="6"/>
      <c r="AJ385" s="6"/>
      <c r="AK385" s="6"/>
      <c r="AL385" s="6"/>
      <c r="AM385" s="6"/>
      <c r="AN385" s="6"/>
    </row>
    <row r="386" spans="32:40" ht="12" customHeight="1">
      <c r="AF386" s="6"/>
      <c r="AG386" s="6"/>
      <c r="AH386" s="6"/>
      <c r="AI386" s="6"/>
      <c r="AJ386" s="6"/>
      <c r="AK386" s="6"/>
      <c r="AL386" s="6"/>
      <c r="AM386" s="6"/>
      <c r="AN386" s="6"/>
    </row>
    <row r="387" spans="32:40" ht="12" customHeight="1">
      <c r="AF387" s="6"/>
      <c r="AG387" s="6"/>
      <c r="AH387" s="6"/>
      <c r="AI387" s="6"/>
      <c r="AJ387" s="6"/>
      <c r="AK387" s="6"/>
      <c r="AL387" s="6"/>
      <c r="AM387" s="6"/>
      <c r="AN387" s="6"/>
    </row>
    <row r="388" spans="32:40" ht="12" customHeight="1">
      <c r="AF388" s="6"/>
      <c r="AG388" s="6"/>
      <c r="AH388" s="6"/>
      <c r="AI388" s="6"/>
      <c r="AJ388" s="6"/>
      <c r="AK388" s="6"/>
      <c r="AL388" s="6"/>
      <c r="AM388" s="6"/>
      <c r="AN388" s="6"/>
    </row>
    <row r="389" spans="32:40" ht="12" customHeight="1">
      <c r="AF389" s="6"/>
      <c r="AG389" s="6"/>
      <c r="AH389" s="6"/>
      <c r="AI389" s="6"/>
      <c r="AJ389" s="6"/>
      <c r="AK389" s="6"/>
      <c r="AL389" s="6"/>
      <c r="AM389" s="6"/>
      <c r="AN389" s="6"/>
    </row>
    <row r="390" spans="32:40" ht="12" customHeight="1">
      <c r="AF390" s="6"/>
      <c r="AG390" s="6"/>
      <c r="AH390" s="6"/>
      <c r="AI390" s="6"/>
      <c r="AJ390" s="6"/>
      <c r="AK390" s="6"/>
      <c r="AL390" s="6"/>
      <c r="AM390" s="6"/>
      <c r="AN390" s="6"/>
    </row>
    <row r="391" spans="32:40" ht="12" customHeight="1">
      <c r="AF391" s="6"/>
      <c r="AG391" s="6"/>
      <c r="AH391" s="6"/>
      <c r="AI391" s="6"/>
      <c r="AJ391" s="6"/>
      <c r="AK391" s="6"/>
      <c r="AL391" s="6"/>
      <c r="AM391" s="6"/>
      <c r="AN391" s="6"/>
    </row>
    <row r="392" spans="32:40" ht="12" customHeight="1">
      <c r="AF392" s="6"/>
      <c r="AG392" s="6"/>
      <c r="AH392" s="6"/>
      <c r="AI392" s="6"/>
      <c r="AJ392" s="6"/>
      <c r="AK392" s="6"/>
      <c r="AL392" s="6"/>
      <c r="AM392" s="6"/>
      <c r="AN392" s="6"/>
    </row>
    <row r="393" spans="32:40" ht="12" customHeight="1">
      <c r="AF393" s="6"/>
      <c r="AG393" s="6"/>
      <c r="AH393" s="6"/>
      <c r="AI393" s="6"/>
      <c r="AJ393" s="6"/>
      <c r="AK393" s="6"/>
      <c r="AL393" s="6"/>
      <c r="AM393" s="6"/>
      <c r="AN393" s="6"/>
    </row>
    <row r="394" spans="32:40" ht="12" customHeight="1">
      <c r="AF394" s="6"/>
      <c r="AG394" s="6"/>
      <c r="AH394" s="6"/>
      <c r="AI394" s="6"/>
      <c r="AJ394" s="6"/>
      <c r="AK394" s="6"/>
      <c r="AL394" s="6"/>
      <c r="AM394" s="6"/>
      <c r="AN394" s="6"/>
    </row>
    <row r="395" spans="32:40" ht="12" customHeight="1">
      <c r="AF395" s="6"/>
      <c r="AG395" s="6"/>
      <c r="AH395" s="6"/>
      <c r="AI395" s="6"/>
      <c r="AJ395" s="6"/>
      <c r="AK395" s="6"/>
      <c r="AL395" s="6"/>
      <c r="AM395" s="6"/>
      <c r="AN395" s="6"/>
    </row>
    <row r="396" spans="32:40" ht="12" customHeight="1">
      <c r="AF396" s="6"/>
      <c r="AG396" s="6"/>
      <c r="AH396" s="6"/>
      <c r="AI396" s="6"/>
      <c r="AJ396" s="6"/>
      <c r="AK396" s="6"/>
      <c r="AL396" s="6"/>
      <c r="AM396" s="6"/>
      <c r="AN396" s="6"/>
    </row>
    <row r="397" spans="32:40" ht="12" customHeight="1">
      <c r="AF397" s="6"/>
      <c r="AG397" s="6"/>
      <c r="AH397" s="6"/>
      <c r="AI397" s="6"/>
      <c r="AJ397" s="6"/>
      <c r="AK397" s="6"/>
      <c r="AL397" s="6"/>
      <c r="AM397" s="6"/>
      <c r="AN397" s="6"/>
    </row>
    <row r="398" spans="32:40" ht="12" customHeight="1">
      <c r="AF398" s="6"/>
      <c r="AG398" s="6"/>
      <c r="AH398" s="6"/>
      <c r="AI398" s="6"/>
      <c r="AJ398" s="6"/>
      <c r="AK398" s="6"/>
      <c r="AL398" s="6"/>
      <c r="AM398" s="6"/>
      <c r="AN398" s="6"/>
    </row>
    <row r="399" spans="32:40" ht="12" customHeight="1">
      <c r="AF399" s="6"/>
      <c r="AG399" s="6"/>
      <c r="AH399" s="6"/>
      <c r="AI399" s="6"/>
      <c r="AJ399" s="6"/>
      <c r="AK399" s="6"/>
      <c r="AL399" s="6"/>
      <c r="AM399" s="6"/>
      <c r="AN399" s="6"/>
    </row>
    <row r="400" spans="32:40" ht="12" customHeight="1">
      <c r="AF400" s="6"/>
      <c r="AG400" s="6"/>
      <c r="AH400" s="6"/>
      <c r="AI400" s="6"/>
      <c r="AJ400" s="6"/>
      <c r="AK400" s="6"/>
      <c r="AL400" s="6"/>
      <c r="AM400" s="6"/>
      <c r="AN400" s="6"/>
    </row>
    <row r="401" spans="32:40" ht="12" customHeight="1">
      <c r="AF401" s="6"/>
      <c r="AG401" s="6"/>
      <c r="AH401" s="6"/>
      <c r="AI401" s="6"/>
      <c r="AJ401" s="6"/>
      <c r="AK401" s="6"/>
      <c r="AL401" s="6"/>
      <c r="AM401" s="6"/>
      <c r="AN401" s="6"/>
    </row>
    <row r="402" spans="32:40" ht="12" customHeight="1">
      <c r="AF402" s="6"/>
      <c r="AG402" s="6"/>
      <c r="AH402" s="6"/>
      <c r="AI402" s="6"/>
      <c r="AJ402" s="6"/>
      <c r="AK402" s="6"/>
      <c r="AL402" s="6"/>
      <c r="AM402" s="6"/>
      <c r="AN402" s="6"/>
    </row>
    <row r="403" spans="32:40" ht="12" customHeight="1">
      <c r="AF403" s="6"/>
      <c r="AG403" s="6"/>
      <c r="AH403" s="6"/>
      <c r="AI403" s="6"/>
      <c r="AJ403" s="6"/>
      <c r="AK403" s="6"/>
      <c r="AL403" s="6"/>
      <c r="AM403" s="6"/>
      <c r="AN403" s="6"/>
    </row>
    <row r="404" spans="32:40" ht="12" customHeight="1">
      <c r="AF404" s="6"/>
      <c r="AG404" s="6"/>
      <c r="AH404" s="6"/>
      <c r="AI404" s="6"/>
      <c r="AJ404" s="6"/>
      <c r="AK404" s="6"/>
      <c r="AL404" s="6"/>
      <c r="AM404" s="6"/>
      <c r="AN404" s="6"/>
    </row>
    <row r="405" spans="32:40" ht="12" customHeight="1">
      <c r="AF405" s="6"/>
      <c r="AG405" s="6"/>
      <c r="AH405" s="6"/>
      <c r="AI405" s="6"/>
      <c r="AJ405" s="6"/>
      <c r="AK405" s="6"/>
      <c r="AL405" s="6"/>
      <c r="AM405" s="6"/>
      <c r="AN405" s="6"/>
    </row>
    <row r="406" spans="32:40" ht="12" customHeight="1">
      <c r="AF406" s="6"/>
      <c r="AG406" s="6"/>
      <c r="AH406" s="6"/>
      <c r="AI406" s="6"/>
      <c r="AJ406" s="6"/>
      <c r="AK406" s="6"/>
      <c r="AL406" s="6"/>
      <c r="AM406" s="6"/>
      <c r="AN406" s="6"/>
    </row>
    <row r="407" spans="32:40" ht="12" customHeight="1">
      <c r="AF407" s="6"/>
      <c r="AG407" s="6"/>
      <c r="AH407" s="6"/>
      <c r="AI407" s="6"/>
      <c r="AJ407" s="6"/>
      <c r="AK407" s="6"/>
      <c r="AL407" s="6"/>
      <c r="AM407" s="6"/>
      <c r="AN407" s="6"/>
    </row>
    <row r="408" spans="32:40" ht="12" customHeight="1">
      <c r="AF408" s="6"/>
      <c r="AG408" s="6"/>
      <c r="AH408" s="6"/>
      <c r="AI408" s="6"/>
      <c r="AJ408" s="6"/>
      <c r="AK408" s="6"/>
      <c r="AL408" s="6"/>
      <c r="AM408" s="6"/>
      <c r="AN408" s="6"/>
    </row>
    <row r="409" spans="32:40" ht="12" customHeight="1">
      <c r="AF409" s="6"/>
      <c r="AG409" s="6"/>
      <c r="AH409" s="6"/>
      <c r="AI409" s="6"/>
      <c r="AJ409" s="6"/>
      <c r="AK409" s="6"/>
      <c r="AL409" s="6"/>
      <c r="AM409" s="6"/>
      <c r="AN409" s="6"/>
    </row>
    <row r="410" spans="32:40" ht="12" customHeight="1">
      <c r="AF410" s="6"/>
      <c r="AG410" s="6"/>
      <c r="AH410" s="6"/>
      <c r="AI410" s="6"/>
      <c r="AJ410" s="6"/>
      <c r="AK410" s="6"/>
      <c r="AL410" s="6"/>
      <c r="AM410" s="6"/>
      <c r="AN410" s="6"/>
    </row>
    <row r="411" spans="32:40" ht="12" customHeight="1">
      <c r="AF411" s="6"/>
      <c r="AG411" s="6"/>
      <c r="AH411" s="6"/>
      <c r="AI411" s="6"/>
      <c r="AJ411" s="6"/>
      <c r="AK411" s="6"/>
      <c r="AL411" s="6"/>
      <c r="AM411" s="6"/>
      <c r="AN411" s="6"/>
    </row>
    <row r="412" spans="32:40" ht="12" customHeight="1">
      <c r="AF412" s="6"/>
      <c r="AG412" s="6"/>
      <c r="AH412" s="6"/>
      <c r="AI412" s="6"/>
      <c r="AJ412" s="6"/>
      <c r="AK412" s="6"/>
      <c r="AL412" s="6"/>
      <c r="AM412" s="6"/>
      <c r="AN412" s="6"/>
    </row>
    <row r="413" spans="32:40" ht="12" customHeight="1">
      <c r="AF413" s="6"/>
      <c r="AG413" s="6"/>
      <c r="AH413" s="6"/>
      <c r="AI413" s="6"/>
      <c r="AJ413" s="6"/>
      <c r="AK413" s="6"/>
      <c r="AL413" s="6"/>
      <c r="AM413" s="6"/>
      <c r="AN413" s="6"/>
    </row>
    <row r="414" spans="32:40" ht="12" customHeight="1">
      <c r="AF414" s="6"/>
      <c r="AG414" s="6"/>
      <c r="AH414" s="6"/>
      <c r="AI414" s="6"/>
      <c r="AJ414" s="6"/>
      <c r="AK414" s="6"/>
      <c r="AL414" s="6"/>
      <c r="AM414" s="6"/>
      <c r="AN414" s="6"/>
    </row>
    <row r="415" spans="32:40" ht="12" customHeight="1">
      <c r="AF415" s="6"/>
      <c r="AG415" s="6"/>
      <c r="AH415" s="6"/>
      <c r="AI415" s="6"/>
      <c r="AJ415" s="6"/>
      <c r="AK415" s="6"/>
      <c r="AL415" s="6"/>
      <c r="AM415" s="6"/>
      <c r="AN415" s="6"/>
    </row>
    <row r="416" spans="32:40" ht="12" customHeight="1">
      <c r="AF416" s="6"/>
      <c r="AG416" s="6"/>
      <c r="AH416" s="6"/>
      <c r="AI416" s="6"/>
      <c r="AJ416" s="6"/>
      <c r="AK416" s="6"/>
      <c r="AL416" s="6"/>
      <c r="AM416" s="6"/>
      <c r="AN416" s="6"/>
    </row>
    <row r="417" spans="32:40" ht="12" customHeight="1">
      <c r="AF417" s="6"/>
      <c r="AG417" s="6"/>
      <c r="AH417" s="6"/>
      <c r="AI417" s="6"/>
      <c r="AJ417" s="6"/>
      <c r="AK417" s="6"/>
      <c r="AL417" s="6"/>
      <c r="AM417" s="6"/>
      <c r="AN417" s="6"/>
    </row>
    <row r="418" spans="32:40" ht="12" customHeight="1">
      <c r="AF418" s="6"/>
      <c r="AG418" s="6"/>
      <c r="AH418" s="6"/>
      <c r="AI418" s="6"/>
      <c r="AJ418" s="6"/>
      <c r="AK418" s="6"/>
      <c r="AL418" s="6"/>
      <c r="AM418" s="6"/>
      <c r="AN418" s="6"/>
    </row>
    <row r="419" spans="32:40" ht="12" customHeight="1">
      <c r="AF419" s="6"/>
      <c r="AG419" s="6"/>
      <c r="AH419" s="6"/>
      <c r="AI419" s="6"/>
      <c r="AJ419" s="6"/>
      <c r="AK419" s="6"/>
      <c r="AL419" s="6"/>
      <c r="AM419" s="6"/>
      <c r="AN419" s="6"/>
    </row>
    <row r="420" spans="32:40" ht="12" customHeight="1">
      <c r="AF420" s="6"/>
      <c r="AG420" s="6"/>
      <c r="AH420" s="6"/>
      <c r="AI420" s="6"/>
      <c r="AJ420" s="6"/>
      <c r="AK420" s="6"/>
      <c r="AL420" s="6"/>
      <c r="AM420" s="6"/>
      <c r="AN420" s="6"/>
    </row>
    <row r="421" spans="32:40" ht="12" customHeight="1">
      <c r="AF421" s="6"/>
      <c r="AG421" s="6"/>
      <c r="AH421" s="6"/>
      <c r="AI421" s="6"/>
      <c r="AJ421" s="6"/>
      <c r="AK421" s="6"/>
      <c r="AL421" s="6"/>
      <c r="AM421" s="6"/>
      <c r="AN421" s="6"/>
    </row>
    <row r="422" spans="32:40" ht="12" customHeight="1">
      <c r="AF422" s="6"/>
      <c r="AG422" s="6"/>
      <c r="AH422" s="6"/>
      <c r="AI422" s="6"/>
      <c r="AJ422" s="6"/>
      <c r="AK422" s="6"/>
      <c r="AL422" s="6"/>
      <c r="AM422" s="6"/>
      <c r="AN422" s="6"/>
    </row>
    <row r="423" spans="32:40" ht="12" customHeight="1">
      <c r="AF423" s="6"/>
      <c r="AG423" s="6"/>
      <c r="AH423" s="6"/>
      <c r="AI423" s="6"/>
      <c r="AJ423" s="6"/>
      <c r="AK423" s="6"/>
      <c r="AL423" s="6"/>
      <c r="AM423" s="6"/>
      <c r="AN423" s="6"/>
    </row>
    <row r="424" spans="32:40" ht="12" customHeight="1">
      <c r="AF424" s="6"/>
      <c r="AG424" s="6"/>
      <c r="AH424" s="6"/>
      <c r="AI424" s="6"/>
      <c r="AJ424" s="6"/>
      <c r="AK424" s="6"/>
      <c r="AL424" s="6"/>
      <c r="AM424" s="6"/>
      <c r="AN424" s="6"/>
    </row>
    <row r="425" spans="32:40" ht="12" customHeight="1">
      <c r="AF425" s="6"/>
      <c r="AG425" s="6"/>
      <c r="AH425" s="6"/>
      <c r="AI425" s="6"/>
      <c r="AJ425" s="6"/>
      <c r="AK425" s="6"/>
      <c r="AL425" s="6"/>
      <c r="AM425" s="6"/>
      <c r="AN425" s="6"/>
    </row>
    <row r="426" spans="32:40" ht="12" customHeight="1">
      <c r="AF426" s="6"/>
      <c r="AG426" s="6"/>
      <c r="AH426" s="6"/>
      <c r="AI426" s="6"/>
      <c r="AJ426" s="6"/>
      <c r="AK426" s="6"/>
      <c r="AL426" s="6"/>
      <c r="AM426" s="6"/>
      <c r="AN426" s="6"/>
    </row>
    <row r="427" spans="32:40" ht="12" customHeight="1">
      <c r="AF427" s="6"/>
      <c r="AG427" s="6"/>
      <c r="AH427" s="6"/>
      <c r="AI427" s="6"/>
      <c r="AJ427" s="6"/>
      <c r="AK427" s="6"/>
      <c r="AL427" s="6"/>
      <c r="AM427" s="6"/>
      <c r="AN427" s="6"/>
    </row>
    <row r="428" spans="32:40" ht="12" customHeight="1">
      <c r="AF428" s="6"/>
      <c r="AG428" s="6"/>
      <c r="AH428" s="6"/>
      <c r="AI428" s="6"/>
      <c r="AJ428" s="6"/>
      <c r="AK428" s="6"/>
      <c r="AL428" s="6"/>
      <c r="AM428" s="6"/>
      <c r="AN428" s="6"/>
    </row>
    <row r="429" spans="32:40" ht="12" customHeight="1">
      <c r="AF429" s="6"/>
      <c r="AG429" s="6"/>
      <c r="AH429" s="6"/>
      <c r="AI429" s="6"/>
      <c r="AJ429" s="6"/>
      <c r="AK429" s="6"/>
      <c r="AL429" s="6"/>
      <c r="AM429" s="6"/>
      <c r="AN429" s="6"/>
    </row>
    <row r="430" spans="32:40" ht="12" customHeight="1">
      <c r="AF430" s="6"/>
      <c r="AG430" s="6"/>
      <c r="AH430" s="6"/>
      <c r="AI430" s="6"/>
      <c r="AJ430" s="6"/>
      <c r="AK430" s="6"/>
      <c r="AL430" s="6"/>
      <c r="AM430" s="6"/>
      <c r="AN430" s="6"/>
    </row>
    <row r="431" spans="32:40" ht="12" customHeight="1">
      <c r="AF431" s="6"/>
      <c r="AG431" s="6"/>
      <c r="AH431" s="6"/>
      <c r="AI431" s="6"/>
      <c r="AJ431" s="6"/>
      <c r="AK431" s="6"/>
      <c r="AL431" s="6"/>
      <c r="AM431" s="6"/>
      <c r="AN431" s="6"/>
    </row>
    <row r="432" spans="32:40" ht="12" customHeight="1">
      <c r="AF432" s="6"/>
      <c r="AG432" s="6"/>
      <c r="AH432" s="6"/>
      <c r="AI432" s="6"/>
      <c r="AJ432" s="6"/>
      <c r="AK432" s="6"/>
      <c r="AL432" s="6"/>
      <c r="AM432" s="6"/>
      <c r="AN432" s="6"/>
    </row>
    <row r="433" spans="32:40" ht="12" customHeight="1">
      <c r="AF433" s="6"/>
      <c r="AG433" s="6"/>
      <c r="AH433" s="6"/>
      <c r="AI433" s="6"/>
      <c r="AJ433" s="6"/>
      <c r="AK433" s="6"/>
      <c r="AL433" s="6"/>
      <c r="AM433" s="6"/>
      <c r="AN433" s="6"/>
    </row>
    <row r="434" spans="32:40" ht="12" customHeight="1">
      <c r="AF434" s="6"/>
      <c r="AG434" s="6"/>
      <c r="AH434" s="6"/>
      <c r="AI434" s="6"/>
      <c r="AJ434" s="6"/>
      <c r="AK434" s="6"/>
      <c r="AL434" s="6"/>
      <c r="AM434" s="6"/>
      <c r="AN434" s="6"/>
    </row>
    <row r="435" spans="32:40" ht="12" customHeight="1">
      <c r="AF435" s="6"/>
      <c r="AG435" s="6"/>
      <c r="AH435" s="6"/>
      <c r="AI435" s="6"/>
      <c r="AJ435" s="6"/>
      <c r="AK435" s="6"/>
      <c r="AL435" s="6"/>
      <c r="AM435" s="6"/>
      <c r="AN435" s="6"/>
    </row>
    <row r="436" spans="32:40" ht="12" customHeight="1">
      <c r="AF436" s="6"/>
      <c r="AG436" s="6"/>
      <c r="AH436" s="6"/>
      <c r="AI436" s="6"/>
      <c r="AJ436" s="6"/>
      <c r="AK436" s="6"/>
      <c r="AL436" s="6"/>
      <c r="AM436" s="6"/>
      <c r="AN436" s="6"/>
    </row>
    <row r="437" spans="32:40" ht="12" customHeight="1">
      <c r="AF437" s="6"/>
      <c r="AG437" s="6"/>
      <c r="AH437" s="6"/>
      <c r="AI437" s="6"/>
      <c r="AJ437" s="6"/>
      <c r="AK437" s="6"/>
      <c r="AL437" s="6"/>
      <c r="AM437" s="6"/>
      <c r="AN437" s="6"/>
    </row>
    <row r="438" spans="32:40" ht="12" customHeight="1">
      <c r="AF438" s="6"/>
      <c r="AG438" s="6"/>
      <c r="AH438" s="6"/>
      <c r="AI438" s="6"/>
      <c r="AJ438" s="6"/>
      <c r="AK438" s="6"/>
      <c r="AL438" s="6"/>
      <c r="AM438" s="6"/>
      <c r="AN438" s="6"/>
    </row>
    <row r="439" spans="32:40" ht="12" customHeight="1">
      <c r="AF439" s="6"/>
      <c r="AG439" s="6"/>
      <c r="AH439" s="6"/>
      <c r="AI439" s="6"/>
      <c r="AJ439" s="6"/>
      <c r="AK439" s="6"/>
      <c r="AL439" s="6"/>
      <c r="AM439" s="6"/>
      <c r="AN439" s="6"/>
    </row>
    <row r="440" spans="32:40" ht="12" customHeight="1">
      <c r="AF440" s="6"/>
      <c r="AG440" s="6"/>
      <c r="AH440" s="6"/>
      <c r="AI440" s="6"/>
      <c r="AJ440" s="6"/>
      <c r="AK440" s="6"/>
      <c r="AL440" s="6"/>
      <c r="AM440" s="6"/>
      <c r="AN440" s="6"/>
    </row>
    <row r="441" spans="32:40" ht="12" customHeight="1">
      <c r="AF441" s="6"/>
      <c r="AG441" s="6"/>
      <c r="AH441" s="6"/>
      <c r="AI441" s="6"/>
      <c r="AJ441" s="6"/>
      <c r="AK441" s="6"/>
      <c r="AL441" s="6"/>
      <c r="AM441" s="6"/>
      <c r="AN441" s="6"/>
    </row>
    <row r="442" spans="32:40" ht="12" customHeight="1">
      <c r="AF442" s="6"/>
      <c r="AG442" s="6"/>
      <c r="AH442" s="6"/>
      <c r="AI442" s="6"/>
      <c r="AJ442" s="6"/>
      <c r="AK442" s="6"/>
      <c r="AL442" s="6"/>
      <c r="AM442" s="6"/>
      <c r="AN442" s="6"/>
    </row>
    <row r="443" spans="32:40" ht="12" customHeight="1">
      <c r="AF443" s="6"/>
      <c r="AG443" s="6"/>
      <c r="AH443" s="6"/>
      <c r="AI443" s="6"/>
      <c r="AJ443" s="6"/>
      <c r="AK443" s="6"/>
      <c r="AL443" s="6"/>
      <c r="AM443" s="6"/>
      <c r="AN443" s="6"/>
    </row>
    <row r="444" spans="32:40" ht="12" customHeight="1">
      <c r="AF444" s="6"/>
      <c r="AG444" s="6"/>
      <c r="AH444" s="6"/>
      <c r="AI444" s="6"/>
      <c r="AJ444" s="6"/>
      <c r="AK444" s="6"/>
      <c r="AL444" s="6"/>
      <c r="AM444" s="6"/>
      <c r="AN444" s="6"/>
    </row>
    <row r="445" spans="32:40" ht="12" customHeight="1">
      <c r="AF445" s="6"/>
      <c r="AG445" s="6"/>
      <c r="AH445" s="6"/>
      <c r="AI445" s="6"/>
      <c r="AJ445" s="6"/>
      <c r="AK445" s="6"/>
      <c r="AL445" s="6"/>
      <c r="AM445" s="6"/>
      <c r="AN445" s="6"/>
    </row>
    <row r="446" spans="32:40" ht="12" customHeight="1">
      <c r="AF446" s="6"/>
      <c r="AG446" s="6"/>
      <c r="AH446" s="6"/>
      <c r="AI446" s="6"/>
      <c r="AJ446" s="6"/>
      <c r="AK446" s="6"/>
      <c r="AL446" s="6"/>
      <c r="AM446" s="6"/>
      <c r="AN446" s="6"/>
    </row>
    <row r="447" spans="32:40" ht="12" customHeight="1">
      <c r="AF447" s="6"/>
      <c r="AG447" s="6"/>
      <c r="AH447" s="6"/>
      <c r="AI447" s="6"/>
      <c r="AJ447" s="6"/>
      <c r="AK447" s="6"/>
      <c r="AL447" s="6"/>
      <c r="AM447" s="6"/>
      <c r="AN447" s="6"/>
    </row>
    <row r="448" spans="32:40" ht="12" customHeight="1">
      <c r="AF448" s="6"/>
      <c r="AG448" s="6"/>
      <c r="AH448" s="6"/>
      <c r="AI448" s="6"/>
      <c r="AJ448" s="6"/>
      <c r="AK448" s="6"/>
      <c r="AL448" s="6"/>
      <c r="AM448" s="6"/>
      <c r="AN448" s="6"/>
    </row>
    <row r="449" spans="32:40" ht="12" customHeight="1">
      <c r="AF449" s="6"/>
      <c r="AG449" s="6"/>
      <c r="AH449" s="6"/>
      <c r="AI449" s="6"/>
      <c r="AJ449" s="6"/>
      <c r="AK449" s="6"/>
      <c r="AL449" s="6"/>
      <c r="AM449" s="6"/>
      <c r="AN449" s="6"/>
    </row>
    <row r="450" spans="32:40" ht="12" customHeight="1">
      <c r="AF450" s="6"/>
      <c r="AG450" s="6"/>
      <c r="AH450" s="6"/>
      <c r="AI450" s="6"/>
      <c r="AJ450" s="6"/>
      <c r="AK450" s="6"/>
      <c r="AL450" s="6"/>
      <c r="AM450" s="6"/>
      <c r="AN450" s="6"/>
    </row>
    <row r="451" spans="32:40" ht="12" customHeight="1">
      <c r="AF451" s="6"/>
      <c r="AG451" s="6"/>
      <c r="AH451" s="6"/>
      <c r="AI451" s="6"/>
      <c r="AJ451" s="6"/>
      <c r="AK451" s="6"/>
      <c r="AL451" s="6"/>
      <c r="AM451" s="6"/>
      <c r="AN451" s="6"/>
    </row>
    <row r="452" spans="32:40" ht="12" customHeight="1">
      <c r="AF452" s="6"/>
      <c r="AG452" s="6"/>
      <c r="AH452" s="6"/>
      <c r="AI452" s="6"/>
      <c r="AJ452" s="6"/>
      <c r="AK452" s="6"/>
      <c r="AL452" s="6"/>
      <c r="AM452" s="6"/>
      <c r="AN452" s="6"/>
    </row>
    <row r="453" spans="32:40" ht="12" customHeight="1">
      <c r="AF453" s="6"/>
      <c r="AG453" s="6"/>
      <c r="AH453" s="6"/>
      <c r="AI453" s="6"/>
      <c r="AJ453" s="6"/>
      <c r="AK453" s="6"/>
      <c r="AL453" s="6"/>
      <c r="AM453" s="6"/>
      <c r="AN453" s="6"/>
    </row>
    <row r="454" spans="32:40" ht="12" customHeight="1">
      <c r="AF454" s="6"/>
      <c r="AG454" s="6"/>
      <c r="AH454" s="6"/>
      <c r="AI454" s="6"/>
      <c r="AJ454" s="6"/>
      <c r="AK454" s="6"/>
      <c r="AL454" s="6"/>
      <c r="AM454" s="6"/>
      <c r="AN454" s="6"/>
    </row>
    <row r="455" spans="32:40" ht="12" customHeight="1">
      <c r="AF455" s="6"/>
      <c r="AG455" s="6"/>
      <c r="AH455" s="6"/>
      <c r="AI455" s="6"/>
      <c r="AJ455" s="6"/>
      <c r="AK455" s="6"/>
      <c r="AL455" s="6"/>
      <c r="AM455" s="6"/>
      <c r="AN455" s="6"/>
    </row>
    <row r="456" spans="32:40" ht="12" customHeight="1">
      <c r="AF456" s="6"/>
      <c r="AG456" s="6"/>
      <c r="AH456" s="6"/>
      <c r="AI456" s="6"/>
      <c r="AJ456" s="6"/>
      <c r="AK456" s="6"/>
      <c r="AL456" s="6"/>
      <c r="AM456" s="6"/>
      <c r="AN456" s="6"/>
    </row>
    <row r="457" spans="32:40" ht="12" customHeight="1">
      <c r="AF457" s="6"/>
      <c r="AG457" s="6"/>
      <c r="AH457" s="6"/>
      <c r="AI457" s="6"/>
      <c r="AJ457" s="6"/>
      <c r="AK457" s="6"/>
      <c r="AL457" s="6"/>
      <c r="AM457" s="6"/>
      <c r="AN457" s="6"/>
    </row>
    <row r="458" spans="32:40" ht="12" customHeight="1">
      <c r="AF458" s="6"/>
      <c r="AG458" s="6"/>
      <c r="AH458" s="6"/>
      <c r="AI458" s="6"/>
      <c r="AJ458" s="6"/>
      <c r="AK458" s="6"/>
      <c r="AL458" s="6"/>
      <c r="AM458" s="6"/>
      <c r="AN458" s="6"/>
    </row>
    <row r="459" spans="32:40" ht="12" customHeight="1">
      <c r="AF459" s="6"/>
      <c r="AG459" s="6"/>
      <c r="AH459" s="6"/>
      <c r="AI459" s="6"/>
      <c r="AJ459" s="6"/>
      <c r="AK459" s="6"/>
      <c r="AL459" s="6"/>
      <c r="AM459" s="6"/>
      <c r="AN459" s="6"/>
    </row>
    <row r="460" spans="32:40" ht="12" customHeight="1">
      <c r="AF460" s="6"/>
      <c r="AG460" s="6"/>
      <c r="AH460" s="6"/>
      <c r="AI460" s="6"/>
      <c r="AJ460" s="6"/>
      <c r="AK460" s="6"/>
      <c r="AL460" s="6"/>
      <c r="AM460" s="6"/>
      <c r="AN460" s="6"/>
    </row>
    <row r="461" spans="32:40" ht="12" customHeight="1">
      <c r="AF461" s="6"/>
      <c r="AG461" s="6"/>
      <c r="AH461" s="6"/>
      <c r="AI461" s="6"/>
      <c r="AJ461" s="6"/>
      <c r="AK461" s="6"/>
      <c r="AL461" s="6"/>
      <c r="AM461" s="6"/>
      <c r="AN461" s="6"/>
    </row>
    <row r="462" spans="32:40" ht="12" customHeight="1">
      <c r="AF462" s="6"/>
      <c r="AG462" s="6"/>
      <c r="AH462" s="6"/>
      <c r="AI462" s="6"/>
      <c r="AJ462" s="6"/>
      <c r="AK462" s="6"/>
      <c r="AL462" s="6"/>
      <c r="AM462" s="6"/>
      <c r="AN462" s="6"/>
    </row>
    <row r="463" spans="32:40" ht="12" customHeight="1">
      <c r="AF463" s="6"/>
      <c r="AG463" s="6"/>
      <c r="AH463" s="6"/>
      <c r="AI463" s="6"/>
      <c r="AJ463" s="6"/>
      <c r="AK463" s="6"/>
      <c r="AL463" s="6"/>
      <c r="AM463" s="6"/>
      <c r="AN463" s="6"/>
    </row>
    <row r="464" spans="32:40" ht="12" customHeight="1">
      <c r="AF464" s="6"/>
      <c r="AG464" s="6"/>
      <c r="AH464" s="6"/>
      <c r="AI464" s="6"/>
      <c r="AJ464" s="6"/>
      <c r="AK464" s="6"/>
      <c r="AL464" s="6"/>
      <c r="AM464" s="6"/>
      <c r="AN464" s="6"/>
    </row>
    <row r="465" spans="32:40" ht="12" customHeight="1">
      <c r="AF465" s="6"/>
      <c r="AG465" s="6"/>
      <c r="AH465" s="6"/>
      <c r="AI465" s="6"/>
      <c r="AJ465" s="6"/>
      <c r="AK465" s="6"/>
      <c r="AL465" s="6"/>
      <c r="AM465" s="6"/>
      <c r="AN465" s="6"/>
    </row>
    <row r="466" spans="32:40" ht="12" customHeight="1">
      <c r="AF466" s="6"/>
      <c r="AG466" s="6"/>
      <c r="AH466" s="6"/>
      <c r="AI466" s="6"/>
      <c r="AJ466" s="6"/>
      <c r="AK466" s="6"/>
      <c r="AL466" s="6"/>
      <c r="AM466" s="6"/>
      <c r="AN466" s="6"/>
    </row>
    <row r="467" spans="32:40" ht="12" customHeight="1">
      <c r="AF467" s="6"/>
      <c r="AG467" s="6"/>
      <c r="AH467" s="6"/>
      <c r="AI467" s="6"/>
      <c r="AJ467" s="6"/>
      <c r="AK467" s="6"/>
      <c r="AL467" s="6"/>
      <c r="AM467" s="6"/>
      <c r="AN467" s="6"/>
    </row>
    <row r="468" spans="32:40" ht="12" customHeight="1">
      <c r="AF468" s="6"/>
      <c r="AG468" s="6"/>
      <c r="AH468" s="6"/>
      <c r="AI468" s="6"/>
      <c r="AJ468" s="6"/>
      <c r="AK468" s="6"/>
      <c r="AL468" s="6"/>
      <c r="AM468" s="6"/>
      <c r="AN468" s="6"/>
    </row>
    <row r="469" spans="32:40" ht="12" customHeight="1">
      <c r="AF469" s="6"/>
      <c r="AG469" s="6"/>
      <c r="AH469" s="6"/>
      <c r="AI469" s="6"/>
      <c r="AJ469" s="6"/>
      <c r="AK469" s="6"/>
      <c r="AL469" s="6"/>
      <c r="AM469" s="6"/>
      <c r="AN469" s="6"/>
    </row>
    <row r="470" spans="32:40" ht="12" customHeight="1">
      <c r="AF470" s="6"/>
      <c r="AG470" s="6"/>
      <c r="AH470" s="6"/>
      <c r="AI470" s="6"/>
      <c r="AJ470" s="6"/>
      <c r="AK470" s="6"/>
      <c r="AL470" s="6"/>
      <c r="AM470" s="6"/>
      <c r="AN470" s="6"/>
    </row>
    <row r="471" spans="32:40" ht="12" customHeight="1">
      <c r="AF471" s="6"/>
      <c r="AG471" s="6"/>
      <c r="AH471" s="6"/>
      <c r="AI471" s="6"/>
      <c r="AJ471" s="6"/>
      <c r="AK471" s="6"/>
      <c r="AL471" s="6"/>
      <c r="AM471" s="6"/>
      <c r="AN471" s="6"/>
    </row>
    <row r="472" spans="32:40" ht="12" customHeight="1">
      <c r="AF472" s="6"/>
      <c r="AG472" s="6"/>
      <c r="AH472" s="6"/>
      <c r="AI472" s="6"/>
      <c r="AJ472" s="6"/>
      <c r="AK472" s="6"/>
      <c r="AL472" s="6"/>
      <c r="AM472" s="6"/>
      <c r="AN472" s="6"/>
    </row>
    <row r="473" spans="32:40" ht="12" customHeight="1">
      <c r="AF473" s="6"/>
      <c r="AG473" s="6"/>
      <c r="AH473" s="6"/>
      <c r="AI473" s="6"/>
      <c r="AJ473" s="6"/>
      <c r="AK473" s="6"/>
      <c r="AL473" s="6"/>
      <c r="AM473" s="6"/>
      <c r="AN473" s="6"/>
    </row>
    <row r="474" spans="32:40" ht="12" customHeight="1">
      <c r="AF474" s="6"/>
      <c r="AG474" s="6"/>
      <c r="AH474" s="6"/>
      <c r="AI474" s="6"/>
      <c r="AJ474" s="6"/>
      <c r="AK474" s="6"/>
      <c r="AL474" s="6"/>
      <c r="AM474" s="6"/>
      <c r="AN474" s="6"/>
    </row>
    <row r="475" spans="32:40" ht="12" customHeight="1">
      <c r="AF475" s="6"/>
      <c r="AG475" s="6"/>
      <c r="AH475" s="6"/>
      <c r="AI475" s="6"/>
      <c r="AJ475" s="6"/>
      <c r="AK475" s="6"/>
      <c r="AL475" s="6"/>
      <c r="AM475" s="6"/>
      <c r="AN475" s="6"/>
    </row>
    <row r="476" spans="32:40" ht="12" customHeight="1">
      <c r="AF476" s="6"/>
      <c r="AG476" s="6"/>
      <c r="AH476" s="6"/>
      <c r="AI476" s="6"/>
      <c r="AJ476" s="6"/>
      <c r="AK476" s="6"/>
      <c r="AL476" s="6"/>
      <c r="AM476" s="6"/>
      <c r="AN476" s="6"/>
    </row>
    <row r="477" spans="32:40" ht="12" customHeight="1">
      <c r="AF477" s="6"/>
      <c r="AG477" s="6"/>
      <c r="AH477" s="6"/>
      <c r="AI477" s="6"/>
      <c r="AJ477" s="6"/>
      <c r="AK477" s="6"/>
      <c r="AL477" s="6"/>
      <c r="AM477" s="6"/>
      <c r="AN477" s="6"/>
    </row>
    <row r="478" spans="32:40" ht="12" customHeight="1">
      <c r="AF478" s="6"/>
      <c r="AG478" s="6"/>
      <c r="AH478" s="6"/>
      <c r="AI478" s="6"/>
      <c r="AJ478" s="6"/>
      <c r="AK478" s="6"/>
      <c r="AL478" s="6"/>
      <c r="AM478" s="6"/>
      <c r="AN478" s="6"/>
    </row>
    <row r="479" spans="32:40" ht="12" customHeight="1">
      <c r="AF479" s="6"/>
      <c r="AG479" s="6"/>
      <c r="AH479" s="6"/>
      <c r="AI479" s="6"/>
      <c r="AJ479" s="6"/>
      <c r="AK479" s="6"/>
      <c r="AL479" s="6"/>
      <c r="AM479" s="6"/>
      <c r="AN479" s="6"/>
    </row>
    <row r="480" spans="32:40" ht="12" customHeight="1">
      <c r="AF480" s="6"/>
      <c r="AG480" s="6"/>
      <c r="AH480" s="6"/>
      <c r="AI480" s="6"/>
      <c r="AJ480" s="6"/>
      <c r="AK480" s="6"/>
      <c r="AL480" s="6"/>
      <c r="AM480" s="6"/>
      <c r="AN480" s="6"/>
    </row>
    <row r="481" spans="32:40" ht="12" customHeight="1">
      <c r="AF481" s="6"/>
      <c r="AG481" s="6"/>
      <c r="AH481" s="6"/>
      <c r="AI481" s="6"/>
      <c r="AJ481" s="6"/>
      <c r="AK481" s="6"/>
      <c r="AL481" s="6"/>
      <c r="AM481" s="6"/>
      <c r="AN481" s="6"/>
    </row>
    <row r="482" spans="32:40" ht="12" customHeight="1">
      <c r="AF482" s="6"/>
      <c r="AG482" s="6"/>
      <c r="AH482" s="6"/>
      <c r="AI482" s="6"/>
      <c r="AJ482" s="6"/>
      <c r="AK482" s="6"/>
      <c r="AL482" s="6"/>
      <c r="AM482" s="6"/>
      <c r="AN482" s="6"/>
    </row>
    <row r="483" spans="32:40" ht="12" customHeight="1">
      <c r="AF483" s="6"/>
      <c r="AG483" s="6"/>
      <c r="AH483" s="6"/>
      <c r="AI483" s="6"/>
      <c r="AJ483" s="6"/>
      <c r="AK483" s="6"/>
      <c r="AL483" s="6"/>
      <c r="AM483" s="6"/>
      <c r="AN483" s="6"/>
    </row>
    <row r="484" spans="32:40" ht="12" customHeight="1">
      <c r="AF484" s="6"/>
      <c r="AG484" s="6"/>
      <c r="AH484" s="6"/>
      <c r="AI484" s="6"/>
      <c r="AJ484" s="6"/>
      <c r="AK484" s="6"/>
      <c r="AL484" s="6"/>
      <c r="AM484" s="6"/>
      <c r="AN484" s="6"/>
    </row>
    <row r="485" spans="32:40" ht="12" customHeight="1">
      <c r="AF485" s="6"/>
      <c r="AG485" s="6"/>
      <c r="AH485" s="6"/>
      <c r="AI485" s="6"/>
      <c r="AJ485" s="6"/>
      <c r="AK485" s="6"/>
      <c r="AL485" s="6"/>
      <c r="AM485" s="6"/>
      <c r="AN485" s="6"/>
    </row>
    <row r="486" spans="32:40" ht="12" customHeight="1">
      <c r="AF486" s="6"/>
      <c r="AG486" s="6"/>
      <c r="AH486" s="6"/>
      <c r="AI486" s="6"/>
      <c r="AJ486" s="6"/>
      <c r="AK486" s="6"/>
      <c r="AL486" s="6"/>
      <c r="AM486" s="6"/>
      <c r="AN486" s="6"/>
    </row>
    <row r="487" spans="32:40" ht="12" customHeight="1">
      <c r="AF487" s="6"/>
      <c r="AG487" s="6"/>
      <c r="AH487" s="6"/>
      <c r="AI487" s="6"/>
      <c r="AJ487" s="6"/>
      <c r="AK487" s="6"/>
      <c r="AL487" s="6"/>
      <c r="AM487" s="6"/>
      <c r="AN487" s="6"/>
    </row>
    <row r="488" spans="32:40" ht="12" customHeight="1">
      <c r="AF488" s="6"/>
      <c r="AG488" s="6"/>
      <c r="AH488" s="6"/>
      <c r="AI488" s="6"/>
      <c r="AJ488" s="6"/>
      <c r="AK488" s="6"/>
      <c r="AL488" s="6"/>
      <c r="AM488" s="6"/>
      <c r="AN488" s="6"/>
    </row>
    <row r="489" spans="32:40" ht="12" customHeight="1">
      <c r="AF489" s="6"/>
      <c r="AG489" s="6"/>
      <c r="AH489" s="6"/>
      <c r="AI489" s="6"/>
      <c r="AJ489" s="6"/>
      <c r="AK489" s="6"/>
      <c r="AL489" s="6"/>
      <c r="AM489" s="6"/>
      <c r="AN489" s="6"/>
    </row>
    <row r="490" spans="32:40" ht="12" customHeight="1">
      <c r="AF490" s="6"/>
      <c r="AG490" s="6"/>
      <c r="AH490" s="6"/>
      <c r="AI490" s="6"/>
      <c r="AJ490" s="6"/>
      <c r="AK490" s="6"/>
      <c r="AL490" s="6"/>
      <c r="AM490" s="6"/>
      <c r="AN490" s="6"/>
    </row>
    <row r="491" spans="32:40" ht="12" customHeight="1">
      <c r="AF491" s="6"/>
      <c r="AG491" s="6"/>
      <c r="AH491" s="6"/>
      <c r="AI491" s="6"/>
      <c r="AJ491" s="6"/>
      <c r="AK491" s="6"/>
      <c r="AL491" s="6"/>
      <c r="AM491" s="6"/>
      <c r="AN491" s="6"/>
    </row>
    <row r="492" spans="32:40" ht="12" customHeight="1">
      <c r="AF492" s="6"/>
      <c r="AG492" s="6"/>
      <c r="AH492" s="6"/>
      <c r="AI492" s="6"/>
      <c r="AJ492" s="6"/>
      <c r="AK492" s="6"/>
      <c r="AL492" s="6"/>
      <c r="AM492" s="6"/>
      <c r="AN492" s="6"/>
    </row>
    <row r="493" spans="32:40" ht="12" customHeight="1">
      <c r="AF493" s="6"/>
      <c r="AG493" s="6"/>
      <c r="AH493" s="6"/>
      <c r="AI493" s="6"/>
      <c r="AJ493" s="6"/>
      <c r="AK493" s="6"/>
      <c r="AL493" s="6"/>
      <c r="AM493" s="6"/>
      <c r="AN493" s="6"/>
    </row>
    <row r="494" spans="32:40" ht="12" customHeight="1">
      <c r="AF494" s="6"/>
      <c r="AG494" s="6"/>
      <c r="AH494" s="6"/>
      <c r="AI494" s="6"/>
      <c r="AJ494" s="6"/>
      <c r="AK494" s="6"/>
      <c r="AL494" s="6"/>
      <c r="AM494" s="6"/>
      <c r="AN494" s="6"/>
    </row>
    <row r="495" spans="32:40" ht="12" customHeight="1">
      <c r="AF495" s="6"/>
      <c r="AG495" s="6"/>
      <c r="AH495" s="6"/>
      <c r="AI495" s="6"/>
      <c r="AJ495" s="6"/>
      <c r="AK495" s="6"/>
      <c r="AL495" s="6"/>
      <c r="AM495" s="6"/>
      <c r="AN495" s="6"/>
    </row>
    <row r="496" spans="32:40" ht="12" customHeight="1">
      <c r="AF496" s="6"/>
      <c r="AG496" s="6"/>
      <c r="AH496" s="6"/>
      <c r="AI496" s="6"/>
      <c r="AJ496" s="6"/>
      <c r="AK496" s="6"/>
      <c r="AL496" s="6"/>
      <c r="AM496" s="6"/>
      <c r="AN496" s="6"/>
    </row>
    <row r="497" spans="32:40" ht="12" customHeight="1">
      <c r="AF497" s="6"/>
      <c r="AG497" s="6"/>
      <c r="AH497" s="6"/>
      <c r="AI497" s="6"/>
      <c r="AJ497" s="6"/>
      <c r="AK497" s="6"/>
      <c r="AL497" s="6"/>
      <c r="AM497" s="6"/>
      <c r="AN497" s="6"/>
    </row>
    <row r="498" spans="32:40" ht="12" customHeight="1">
      <c r="AF498" s="6"/>
      <c r="AG498" s="6"/>
      <c r="AH498" s="6"/>
      <c r="AI498" s="6"/>
      <c r="AJ498" s="6"/>
      <c r="AK498" s="6"/>
      <c r="AL498" s="6"/>
      <c r="AM498" s="6"/>
      <c r="AN498" s="6"/>
    </row>
    <row r="499" spans="32:40" ht="12" customHeight="1">
      <c r="AF499" s="6"/>
      <c r="AG499" s="6"/>
      <c r="AH499" s="6"/>
      <c r="AI499" s="6"/>
      <c r="AJ499" s="6"/>
      <c r="AK499" s="6"/>
      <c r="AL499" s="6"/>
      <c r="AM499" s="6"/>
      <c r="AN499" s="6"/>
    </row>
    <row r="500" spans="32:40" ht="12" customHeight="1">
      <c r="AF500" s="6"/>
      <c r="AG500" s="6"/>
      <c r="AH500" s="6"/>
      <c r="AI500" s="6"/>
      <c r="AJ500" s="6"/>
      <c r="AK500" s="6"/>
      <c r="AL500" s="6"/>
      <c r="AM500" s="6"/>
      <c r="AN500" s="6"/>
    </row>
    <row r="501" spans="32:40" ht="12" customHeight="1">
      <c r="AF501" s="6"/>
      <c r="AG501" s="6"/>
      <c r="AH501" s="6"/>
      <c r="AI501" s="6"/>
      <c r="AJ501" s="6"/>
      <c r="AK501" s="6"/>
      <c r="AL501" s="6"/>
      <c r="AM501" s="6"/>
      <c r="AN501" s="6"/>
    </row>
    <row r="502" spans="32:40" ht="12" customHeight="1">
      <c r="AF502" s="6"/>
      <c r="AG502" s="6"/>
      <c r="AH502" s="6"/>
      <c r="AI502" s="6"/>
      <c r="AJ502" s="6"/>
      <c r="AK502" s="6"/>
      <c r="AL502" s="6"/>
      <c r="AM502" s="6"/>
      <c r="AN502" s="6"/>
    </row>
    <row r="503" spans="32:40" ht="12" customHeight="1">
      <c r="AF503" s="6"/>
      <c r="AG503" s="6"/>
      <c r="AH503" s="6"/>
      <c r="AI503" s="6"/>
      <c r="AJ503" s="6"/>
      <c r="AK503" s="6"/>
      <c r="AL503" s="6"/>
      <c r="AM503" s="6"/>
      <c r="AN503" s="6"/>
    </row>
    <row r="504" spans="32:40" ht="12" customHeight="1">
      <c r="AF504" s="6"/>
      <c r="AG504" s="6"/>
      <c r="AH504" s="6"/>
      <c r="AI504" s="6"/>
      <c r="AJ504" s="6"/>
      <c r="AK504" s="6"/>
      <c r="AL504" s="6"/>
      <c r="AM504" s="6"/>
      <c r="AN504" s="6"/>
    </row>
    <row r="505" spans="32:40" ht="12" customHeight="1">
      <c r="AF505" s="6"/>
      <c r="AG505" s="6"/>
      <c r="AH505" s="6"/>
      <c r="AI505" s="6"/>
      <c r="AJ505" s="6"/>
      <c r="AK505" s="6"/>
      <c r="AL505" s="6"/>
      <c r="AM505" s="6"/>
      <c r="AN505" s="6"/>
    </row>
    <row r="506" spans="32:40" ht="12" customHeight="1">
      <c r="AF506" s="6"/>
      <c r="AG506" s="6"/>
      <c r="AH506" s="6"/>
      <c r="AI506" s="6"/>
      <c r="AJ506" s="6"/>
      <c r="AK506" s="6"/>
      <c r="AL506" s="6"/>
      <c r="AM506" s="6"/>
      <c r="AN506" s="6"/>
    </row>
    <row r="507" spans="32:40" ht="12" customHeight="1">
      <c r="AF507" s="6"/>
      <c r="AG507" s="6"/>
      <c r="AH507" s="6"/>
      <c r="AI507" s="6"/>
      <c r="AJ507" s="6"/>
      <c r="AK507" s="6"/>
      <c r="AL507" s="6"/>
      <c r="AM507" s="6"/>
      <c r="AN507" s="6"/>
    </row>
    <row r="508" spans="32:40" ht="12" customHeight="1">
      <c r="AF508" s="6"/>
      <c r="AG508" s="6"/>
      <c r="AH508" s="6"/>
      <c r="AI508" s="6"/>
      <c r="AJ508" s="6"/>
      <c r="AK508" s="6"/>
      <c r="AL508" s="6"/>
      <c r="AM508" s="6"/>
      <c r="AN508" s="6"/>
    </row>
    <row r="509" spans="32:40" ht="12" customHeight="1">
      <c r="AF509" s="6"/>
      <c r="AG509" s="6"/>
      <c r="AH509" s="6"/>
      <c r="AI509" s="6"/>
      <c r="AJ509" s="6"/>
      <c r="AK509" s="6"/>
      <c r="AL509" s="6"/>
      <c r="AM509" s="6"/>
      <c r="AN509" s="6"/>
    </row>
    <row r="510" spans="32:40" ht="12" customHeight="1">
      <c r="AF510" s="6"/>
      <c r="AG510" s="6"/>
      <c r="AH510" s="6"/>
      <c r="AI510" s="6"/>
      <c r="AJ510" s="6"/>
      <c r="AK510" s="6"/>
      <c r="AL510" s="6"/>
      <c r="AM510" s="6"/>
      <c r="AN510" s="6"/>
    </row>
    <row r="511" spans="32:40" ht="12" customHeight="1">
      <c r="AF511" s="6"/>
      <c r="AG511" s="6"/>
      <c r="AH511" s="6"/>
      <c r="AI511" s="6"/>
      <c r="AJ511" s="6"/>
      <c r="AK511" s="6"/>
      <c r="AL511" s="6"/>
      <c r="AM511" s="6"/>
      <c r="AN511" s="6"/>
    </row>
    <row r="512" spans="32:40" ht="12" customHeight="1">
      <c r="AF512" s="6"/>
      <c r="AG512" s="6"/>
      <c r="AH512" s="6"/>
      <c r="AI512" s="6"/>
      <c r="AJ512" s="6"/>
      <c r="AK512" s="6"/>
      <c r="AL512" s="6"/>
      <c r="AM512" s="6"/>
      <c r="AN512" s="6"/>
    </row>
    <row r="513" spans="32:40" ht="12" customHeight="1">
      <c r="AF513" s="6"/>
      <c r="AG513" s="6"/>
      <c r="AH513" s="6"/>
      <c r="AI513" s="6"/>
      <c r="AJ513" s="6"/>
      <c r="AK513" s="6"/>
      <c r="AL513" s="6"/>
      <c r="AM513" s="6"/>
      <c r="AN513" s="6"/>
    </row>
    <row r="514" spans="32:40" ht="12" customHeight="1">
      <c r="AF514" s="6"/>
      <c r="AG514" s="6"/>
      <c r="AH514" s="6"/>
      <c r="AI514" s="6"/>
      <c r="AJ514" s="6"/>
      <c r="AK514" s="6"/>
      <c r="AL514" s="6"/>
      <c r="AM514" s="6"/>
      <c r="AN514" s="6"/>
    </row>
    <row r="515" spans="32:40" ht="12" customHeight="1">
      <c r="AF515" s="6"/>
      <c r="AG515" s="6"/>
      <c r="AH515" s="6"/>
      <c r="AI515" s="6"/>
      <c r="AJ515" s="6"/>
      <c r="AK515" s="6"/>
      <c r="AL515" s="6"/>
      <c r="AM515" s="6"/>
      <c r="AN515" s="6"/>
    </row>
    <row r="516" spans="32:40" ht="12" customHeight="1">
      <c r="AF516" s="6"/>
      <c r="AG516" s="6"/>
      <c r="AH516" s="6"/>
      <c r="AI516" s="6"/>
      <c r="AJ516" s="6"/>
      <c r="AK516" s="6"/>
      <c r="AL516" s="6"/>
      <c r="AM516" s="6"/>
      <c r="AN516" s="6"/>
    </row>
    <row r="517" spans="32:40" ht="12" customHeight="1">
      <c r="AF517" s="6"/>
      <c r="AG517" s="6"/>
      <c r="AH517" s="6"/>
      <c r="AI517" s="6"/>
      <c r="AJ517" s="6"/>
      <c r="AK517" s="6"/>
      <c r="AL517" s="6"/>
      <c r="AM517" s="6"/>
      <c r="AN517" s="6"/>
    </row>
    <row r="518" spans="32:40" ht="12" customHeight="1">
      <c r="AF518" s="6"/>
      <c r="AG518" s="6"/>
      <c r="AH518" s="6"/>
      <c r="AI518" s="6"/>
      <c r="AJ518" s="6"/>
      <c r="AK518" s="6"/>
      <c r="AL518" s="6"/>
      <c r="AM518" s="6"/>
      <c r="AN518" s="6"/>
    </row>
    <row r="519" spans="32:40" ht="12" customHeight="1">
      <c r="AF519" s="6"/>
      <c r="AG519" s="6"/>
      <c r="AH519" s="6"/>
      <c r="AI519" s="6"/>
      <c r="AJ519" s="6"/>
      <c r="AK519" s="6"/>
      <c r="AL519" s="6"/>
      <c r="AM519" s="6"/>
      <c r="AN519" s="6"/>
    </row>
    <row r="520" spans="32:40" ht="12" customHeight="1">
      <c r="AF520" s="6"/>
      <c r="AG520" s="6"/>
      <c r="AH520" s="6"/>
      <c r="AI520" s="6"/>
      <c r="AJ520" s="6"/>
      <c r="AK520" s="6"/>
      <c r="AL520" s="6"/>
      <c r="AM520" s="6"/>
      <c r="AN520" s="6"/>
    </row>
    <row r="521" spans="32:40" ht="12" customHeight="1">
      <c r="AF521" s="6"/>
      <c r="AG521" s="6"/>
      <c r="AH521" s="6"/>
      <c r="AI521" s="6"/>
      <c r="AJ521" s="6"/>
      <c r="AK521" s="6"/>
      <c r="AL521" s="6"/>
      <c r="AM521" s="6"/>
      <c r="AN521" s="6"/>
    </row>
    <row r="522" spans="32:40" ht="12" customHeight="1">
      <c r="AF522" s="6"/>
      <c r="AG522" s="6"/>
      <c r="AH522" s="6"/>
      <c r="AI522" s="6"/>
      <c r="AJ522" s="6"/>
      <c r="AK522" s="6"/>
      <c r="AL522" s="6"/>
      <c r="AM522" s="6"/>
      <c r="AN522" s="6"/>
    </row>
    <row r="523" spans="32:40" ht="12" customHeight="1">
      <c r="AF523" s="6"/>
      <c r="AG523" s="6"/>
      <c r="AH523" s="6"/>
      <c r="AI523" s="6"/>
      <c r="AJ523" s="6"/>
      <c r="AK523" s="6"/>
      <c r="AL523" s="6"/>
      <c r="AM523" s="6"/>
      <c r="AN523" s="6"/>
    </row>
    <row r="524" spans="32:40" ht="12" customHeight="1">
      <c r="AF524" s="6"/>
      <c r="AG524" s="6"/>
      <c r="AH524" s="6"/>
      <c r="AI524" s="6"/>
      <c r="AJ524" s="6"/>
      <c r="AK524" s="6"/>
      <c r="AL524" s="6"/>
      <c r="AM524" s="6"/>
      <c r="AN524" s="6"/>
    </row>
    <row r="525" spans="32:40" ht="12" customHeight="1">
      <c r="AF525" s="6"/>
      <c r="AG525" s="6"/>
      <c r="AH525" s="6"/>
      <c r="AI525" s="6"/>
      <c r="AJ525" s="6"/>
      <c r="AK525" s="6"/>
      <c r="AL525" s="6"/>
      <c r="AM525" s="6"/>
      <c r="AN525" s="6"/>
    </row>
    <row r="526" spans="32:40" ht="12" customHeight="1">
      <c r="AF526" s="6"/>
      <c r="AG526" s="6"/>
      <c r="AH526" s="6"/>
      <c r="AI526" s="6"/>
      <c r="AJ526" s="6"/>
      <c r="AK526" s="6"/>
      <c r="AL526" s="6"/>
      <c r="AM526" s="6"/>
      <c r="AN526" s="6"/>
    </row>
    <row r="527" spans="32:40" ht="12" customHeight="1">
      <c r="AF527" s="6"/>
      <c r="AG527" s="6"/>
      <c r="AH527" s="6"/>
      <c r="AI527" s="6"/>
      <c r="AJ527" s="6"/>
      <c r="AK527" s="6"/>
      <c r="AL527" s="6"/>
      <c r="AM527" s="6"/>
      <c r="AN527" s="6"/>
    </row>
    <row r="528" spans="32:40" ht="12" customHeight="1">
      <c r="AF528" s="6"/>
      <c r="AG528" s="6"/>
      <c r="AH528" s="6"/>
      <c r="AI528" s="6"/>
      <c r="AJ528" s="6"/>
      <c r="AK528" s="6"/>
      <c r="AL528" s="6"/>
      <c r="AM528" s="6"/>
      <c r="AN528" s="6"/>
    </row>
    <row r="529" spans="32:40" ht="12" customHeight="1">
      <c r="AF529" s="6"/>
      <c r="AG529" s="6"/>
      <c r="AH529" s="6"/>
      <c r="AI529" s="6"/>
      <c r="AJ529" s="6"/>
      <c r="AK529" s="6"/>
      <c r="AL529" s="6"/>
      <c r="AM529" s="6"/>
      <c r="AN529" s="6"/>
    </row>
    <row r="530" spans="32:40" ht="12" customHeight="1">
      <c r="AF530" s="6"/>
      <c r="AG530" s="6"/>
      <c r="AH530" s="6"/>
      <c r="AI530" s="6"/>
      <c r="AJ530" s="6"/>
      <c r="AK530" s="6"/>
      <c r="AL530" s="6"/>
      <c r="AM530" s="6"/>
      <c r="AN530" s="6"/>
    </row>
    <row r="531" spans="32:40" ht="12" customHeight="1">
      <c r="AF531" s="6"/>
      <c r="AG531" s="6"/>
      <c r="AH531" s="6"/>
      <c r="AI531" s="6"/>
      <c r="AJ531" s="6"/>
      <c r="AK531" s="6"/>
      <c r="AL531" s="6"/>
      <c r="AM531" s="6"/>
      <c r="AN531" s="6"/>
    </row>
    <row r="532" spans="32:40" ht="12" customHeight="1">
      <c r="AF532" s="6"/>
      <c r="AG532" s="6"/>
      <c r="AH532" s="6"/>
      <c r="AI532" s="6"/>
      <c r="AJ532" s="6"/>
      <c r="AK532" s="6"/>
      <c r="AL532" s="6"/>
      <c r="AM532" s="6"/>
      <c r="AN532" s="6"/>
    </row>
    <row r="533" spans="32:40" ht="12" customHeight="1">
      <c r="AF533" s="6"/>
      <c r="AG533" s="6"/>
      <c r="AH533" s="6"/>
      <c r="AI533" s="6"/>
      <c r="AJ533" s="6"/>
      <c r="AK533" s="6"/>
      <c r="AL533" s="6"/>
      <c r="AM533" s="6"/>
      <c r="AN533" s="6"/>
    </row>
    <row r="534" spans="32:40" ht="12" customHeight="1">
      <c r="AF534" s="6"/>
      <c r="AG534" s="6"/>
      <c r="AH534" s="6"/>
      <c r="AI534" s="6"/>
      <c r="AJ534" s="6"/>
      <c r="AK534" s="6"/>
      <c r="AL534" s="6"/>
      <c r="AM534" s="6"/>
      <c r="AN534" s="6"/>
    </row>
    <row r="535" spans="32:40" ht="12" customHeight="1">
      <c r="AF535" s="6"/>
      <c r="AG535" s="6"/>
      <c r="AH535" s="6"/>
      <c r="AI535" s="6"/>
      <c r="AJ535" s="6"/>
      <c r="AK535" s="6"/>
      <c r="AL535" s="6"/>
      <c r="AM535" s="6"/>
      <c r="AN535" s="6"/>
    </row>
    <row r="536" spans="32:40" ht="12" customHeight="1">
      <c r="AF536" s="6"/>
      <c r="AG536" s="6"/>
      <c r="AH536" s="6"/>
      <c r="AI536" s="6"/>
      <c r="AJ536" s="6"/>
      <c r="AK536" s="6"/>
      <c r="AL536" s="6"/>
      <c r="AM536" s="6"/>
      <c r="AN536" s="6"/>
    </row>
    <row r="537" spans="32:40" ht="12" customHeight="1">
      <c r="AF537" s="6"/>
      <c r="AG537" s="6"/>
      <c r="AH537" s="6"/>
      <c r="AI537" s="6"/>
      <c r="AJ537" s="6"/>
      <c r="AK537" s="6"/>
      <c r="AL537" s="6"/>
      <c r="AM537" s="6"/>
      <c r="AN537" s="6"/>
    </row>
    <row r="538" spans="32:40" ht="12" customHeight="1">
      <c r="AF538" s="6"/>
      <c r="AG538" s="6"/>
      <c r="AH538" s="6"/>
      <c r="AI538" s="6"/>
      <c r="AJ538" s="6"/>
      <c r="AK538" s="6"/>
      <c r="AL538" s="6"/>
      <c r="AM538" s="6"/>
      <c r="AN538" s="6"/>
    </row>
    <row r="539" spans="32:40" ht="12" customHeight="1">
      <c r="AF539" s="6"/>
      <c r="AG539" s="6"/>
      <c r="AH539" s="6"/>
      <c r="AI539" s="6"/>
      <c r="AJ539" s="6"/>
      <c r="AK539" s="6"/>
      <c r="AL539" s="6"/>
      <c r="AM539" s="6"/>
      <c r="AN539" s="6"/>
    </row>
    <row r="540" spans="32:40" ht="12" customHeight="1">
      <c r="AF540" s="6"/>
      <c r="AG540" s="6"/>
      <c r="AH540" s="6"/>
      <c r="AI540" s="6"/>
      <c r="AJ540" s="6"/>
      <c r="AK540" s="6"/>
      <c r="AL540" s="6"/>
      <c r="AM540" s="6"/>
      <c r="AN540" s="6"/>
    </row>
    <row r="541" spans="32:40" ht="12" customHeight="1">
      <c r="AF541" s="6"/>
      <c r="AG541" s="6"/>
      <c r="AH541" s="6"/>
      <c r="AI541" s="6"/>
      <c r="AJ541" s="6"/>
      <c r="AK541" s="6"/>
      <c r="AL541" s="6"/>
      <c r="AM541" s="6"/>
      <c r="AN541" s="6"/>
    </row>
    <row r="542" spans="32:40" ht="12" customHeight="1">
      <c r="AF542" s="6"/>
      <c r="AG542" s="6"/>
      <c r="AH542" s="6"/>
      <c r="AI542" s="6"/>
      <c r="AJ542" s="6"/>
      <c r="AK542" s="6"/>
      <c r="AL542" s="6"/>
      <c r="AM542" s="6"/>
      <c r="AN542" s="6"/>
    </row>
    <row r="543" spans="32:40" ht="12" customHeight="1">
      <c r="AF543" s="6"/>
      <c r="AG543" s="6"/>
      <c r="AH543" s="6"/>
      <c r="AI543" s="6"/>
      <c r="AJ543" s="6"/>
      <c r="AK543" s="6"/>
      <c r="AL543" s="6"/>
      <c r="AM543" s="6"/>
      <c r="AN543" s="6"/>
    </row>
    <row r="544" spans="32:40" ht="12" customHeight="1">
      <c r="AF544" s="6"/>
      <c r="AG544" s="6"/>
      <c r="AH544" s="6"/>
      <c r="AI544" s="6"/>
      <c r="AJ544" s="6"/>
      <c r="AK544" s="6"/>
      <c r="AL544" s="6"/>
      <c r="AM544" s="6"/>
      <c r="AN544" s="6"/>
    </row>
    <row r="545" spans="32:40" ht="12" customHeight="1">
      <c r="AF545" s="6"/>
      <c r="AG545" s="6"/>
      <c r="AH545" s="6"/>
      <c r="AI545" s="6"/>
      <c r="AJ545" s="6"/>
      <c r="AK545" s="6"/>
      <c r="AL545" s="6"/>
      <c r="AM545" s="6"/>
      <c r="AN545" s="6"/>
    </row>
    <row r="546" spans="32:40" ht="12" customHeight="1">
      <c r="AF546" s="6"/>
      <c r="AG546" s="6"/>
      <c r="AH546" s="6"/>
      <c r="AI546" s="6"/>
      <c r="AJ546" s="6"/>
      <c r="AK546" s="6"/>
      <c r="AL546" s="6"/>
      <c r="AM546" s="6"/>
      <c r="AN546" s="6"/>
    </row>
    <row r="547" spans="32:40" ht="12" customHeight="1">
      <c r="AF547" s="6"/>
      <c r="AG547" s="6"/>
      <c r="AH547" s="6"/>
      <c r="AI547" s="6"/>
      <c r="AJ547" s="6"/>
      <c r="AK547" s="6"/>
      <c r="AL547" s="6"/>
      <c r="AM547" s="6"/>
      <c r="AN547" s="6"/>
    </row>
    <row r="548" spans="32:40" ht="12" customHeight="1">
      <c r="AF548" s="6"/>
      <c r="AG548" s="6"/>
      <c r="AH548" s="6"/>
      <c r="AI548" s="6"/>
      <c r="AJ548" s="6"/>
      <c r="AK548" s="6"/>
      <c r="AL548" s="6"/>
      <c r="AM548" s="6"/>
      <c r="AN548" s="6"/>
    </row>
    <row r="549" spans="32:40" ht="12" customHeight="1">
      <c r="AF549" s="6"/>
      <c r="AG549" s="6"/>
      <c r="AH549" s="6"/>
      <c r="AI549" s="6"/>
      <c r="AJ549" s="6"/>
      <c r="AK549" s="6"/>
      <c r="AL549" s="6"/>
      <c r="AM549" s="6"/>
      <c r="AN549" s="6"/>
    </row>
    <row r="550" spans="32:40" ht="12" customHeight="1">
      <c r="AF550" s="6"/>
      <c r="AG550" s="6"/>
      <c r="AH550" s="6"/>
      <c r="AI550" s="6"/>
      <c r="AJ550" s="6"/>
      <c r="AK550" s="6"/>
      <c r="AL550" s="6"/>
      <c r="AM550" s="6"/>
      <c r="AN550" s="6"/>
    </row>
    <row r="551" spans="32:40" ht="12" customHeight="1">
      <c r="AF551" s="6"/>
      <c r="AG551" s="6"/>
      <c r="AH551" s="6"/>
      <c r="AI551" s="6"/>
      <c r="AJ551" s="6"/>
      <c r="AK551" s="6"/>
      <c r="AL551" s="6"/>
      <c r="AM551" s="6"/>
      <c r="AN551" s="6"/>
    </row>
    <row r="552" spans="32:40" ht="12" customHeight="1">
      <c r="AF552" s="6"/>
      <c r="AG552" s="6"/>
      <c r="AH552" s="6"/>
      <c r="AI552" s="6"/>
      <c r="AJ552" s="6"/>
      <c r="AK552" s="6"/>
      <c r="AL552" s="6"/>
      <c r="AM552" s="6"/>
      <c r="AN552" s="6"/>
    </row>
    <row r="553" spans="32:40" ht="12" customHeight="1">
      <c r="AF553" s="6"/>
      <c r="AG553" s="6"/>
      <c r="AH553" s="6"/>
      <c r="AI553" s="6"/>
      <c r="AJ553" s="6"/>
      <c r="AK553" s="6"/>
      <c r="AL553" s="6"/>
      <c r="AM553" s="6"/>
      <c r="AN553" s="6"/>
    </row>
    <row r="554" spans="32:40" ht="12" customHeight="1">
      <c r="AF554" s="6"/>
      <c r="AG554" s="6"/>
      <c r="AH554" s="6"/>
      <c r="AI554" s="6"/>
      <c r="AJ554" s="6"/>
      <c r="AK554" s="6"/>
      <c r="AL554" s="6"/>
      <c r="AM554" s="6"/>
      <c r="AN554" s="6"/>
    </row>
    <row r="555" spans="32:40" ht="12" customHeight="1">
      <c r="AF555" s="6"/>
      <c r="AG555" s="6"/>
      <c r="AH555" s="6"/>
      <c r="AI555" s="6"/>
      <c r="AJ555" s="6"/>
      <c r="AK555" s="6"/>
      <c r="AL555" s="6"/>
      <c r="AM555" s="6"/>
      <c r="AN555" s="6"/>
    </row>
    <row r="556" spans="32:40" ht="12" customHeight="1">
      <c r="AF556" s="6"/>
      <c r="AG556" s="6"/>
      <c r="AH556" s="6"/>
      <c r="AI556" s="6"/>
      <c r="AJ556" s="6"/>
      <c r="AK556" s="6"/>
      <c r="AL556" s="6"/>
      <c r="AM556" s="6"/>
      <c r="AN556" s="6"/>
    </row>
    <row r="557" spans="32:40" ht="12" customHeight="1">
      <c r="AF557" s="6"/>
      <c r="AG557" s="6"/>
      <c r="AH557" s="6"/>
      <c r="AI557" s="6"/>
      <c r="AJ557" s="6"/>
      <c r="AK557" s="6"/>
      <c r="AL557" s="6"/>
      <c r="AM557" s="6"/>
      <c r="AN557" s="6"/>
    </row>
    <row r="558" spans="32:40" ht="12" customHeight="1">
      <c r="AF558" s="6"/>
      <c r="AG558" s="6"/>
      <c r="AH558" s="6"/>
      <c r="AI558" s="6"/>
      <c r="AJ558" s="6"/>
      <c r="AK558" s="6"/>
      <c r="AL558" s="6"/>
      <c r="AM558" s="6"/>
      <c r="AN558" s="6"/>
    </row>
    <row r="559" spans="32:40" ht="12" customHeight="1">
      <c r="AF559" s="6"/>
      <c r="AG559" s="6"/>
      <c r="AH559" s="6"/>
      <c r="AI559" s="6"/>
      <c r="AJ559" s="6"/>
      <c r="AK559" s="6"/>
      <c r="AL559" s="6"/>
      <c r="AM559" s="6"/>
      <c r="AN559" s="6"/>
    </row>
    <row r="560" spans="32:40" ht="12" customHeight="1">
      <c r="AF560" s="6"/>
      <c r="AG560" s="6"/>
      <c r="AH560" s="6"/>
      <c r="AI560" s="6"/>
      <c r="AJ560" s="6"/>
      <c r="AK560" s="6"/>
      <c r="AL560" s="6"/>
      <c r="AM560" s="6"/>
      <c r="AN560" s="6"/>
    </row>
    <row r="561" spans="32:40" ht="12" customHeight="1">
      <c r="AF561" s="6"/>
      <c r="AG561" s="6"/>
      <c r="AH561" s="6"/>
      <c r="AI561" s="6"/>
      <c r="AJ561" s="6"/>
      <c r="AK561" s="6"/>
      <c r="AL561" s="6"/>
      <c r="AM561" s="6"/>
      <c r="AN561" s="6"/>
    </row>
    <row r="562" spans="32:40" ht="12" customHeight="1">
      <c r="AF562" s="6"/>
      <c r="AG562" s="6"/>
      <c r="AH562" s="6"/>
      <c r="AI562" s="6"/>
      <c r="AJ562" s="6"/>
      <c r="AK562" s="6"/>
      <c r="AL562" s="6"/>
      <c r="AM562" s="6"/>
      <c r="AN562" s="6"/>
    </row>
    <row r="563" spans="32:40" ht="12" customHeight="1">
      <c r="AF563" s="6"/>
      <c r="AG563" s="6"/>
      <c r="AH563" s="6"/>
      <c r="AI563" s="6"/>
      <c r="AJ563" s="6"/>
      <c r="AK563" s="6"/>
      <c r="AL563" s="6"/>
      <c r="AM563" s="6"/>
      <c r="AN563" s="6"/>
    </row>
    <row r="564" spans="32:40" ht="12" customHeight="1">
      <c r="AF564" s="6"/>
      <c r="AG564" s="6"/>
      <c r="AH564" s="6"/>
      <c r="AI564" s="6"/>
      <c r="AJ564" s="6"/>
      <c r="AK564" s="6"/>
      <c r="AL564" s="6"/>
      <c r="AM564" s="6"/>
      <c r="AN564" s="6"/>
    </row>
    <row r="565" spans="32:40" ht="12" customHeight="1">
      <c r="AF565" s="6"/>
      <c r="AG565" s="6"/>
      <c r="AH565" s="6"/>
      <c r="AI565" s="6"/>
      <c r="AJ565" s="6"/>
      <c r="AK565" s="6"/>
      <c r="AL565" s="6"/>
      <c r="AM565" s="6"/>
      <c r="AN565" s="6"/>
    </row>
    <row r="566" spans="32:40" ht="12" customHeight="1">
      <c r="AF566" s="6"/>
      <c r="AG566" s="6"/>
      <c r="AH566" s="6"/>
      <c r="AI566" s="6"/>
      <c r="AJ566" s="6"/>
      <c r="AK566" s="6"/>
      <c r="AL566" s="6"/>
      <c r="AM566" s="6"/>
      <c r="AN566" s="6"/>
    </row>
    <row r="567" spans="32:40" ht="12" customHeight="1">
      <c r="AF567" s="6"/>
      <c r="AG567" s="6"/>
      <c r="AH567" s="6"/>
      <c r="AI567" s="6"/>
      <c r="AJ567" s="6"/>
      <c r="AK567" s="6"/>
      <c r="AL567" s="6"/>
      <c r="AM567" s="6"/>
      <c r="AN567" s="6"/>
    </row>
    <row r="568" spans="32:40" ht="12" customHeight="1">
      <c r="AF568" s="6"/>
      <c r="AG568" s="6"/>
      <c r="AH568" s="6"/>
      <c r="AI568" s="6"/>
      <c r="AJ568" s="6"/>
      <c r="AK568" s="6"/>
      <c r="AL568" s="6"/>
      <c r="AM568" s="6"/>
      <c r="AN568" s="6"/>
    </row>
    <row r="569" spans="32:40" ht="12" customHeight="1">
      <c r="AF569" s="6"/>
      <c r="AG569" s="6"/>
      <c r="AH569" s="6"/>
      <c r="AI569" s="6"/>
      <c r="AJ569" s="6"/>
      <c r="AK569" s="6"/>
      <c r="AL569" s="6"/>
      <c r="AM569" s="6"/>
      <c r="AN569" s="6"/>
    </row>
    <row r="570" spans="32:40" ht="12" customHeight="1">
      <c r="AF570" s="6"/>
      <c r="AG570" s="6"/>
      <c r="AH570" s="6"/>
      <c r="AI570" s="6"/>
      <c r="AJ570" s="6"/>
      <c r="AK570" s="6"/>
      <c r="AL570" s="6"/>
      <c r="AM570" s="6"/>
      <c r="AN570" s="6"/>
    </row>
    <row r="571" spans="32:40" ht="12" customHeight="1">
      <c r="AF571" s="6"/>
      <c r="AG571" s="6"/>
      <c r="AH571" s="6"/>
      <c r="AI571" s="6"/>
      <c r="AJ571" s="6"/>
      <c r="AK571" s="6"/>
      <c r="AL571" s="6"/>
      <c r="AM571" s="6"/>
      <c r="AN571" s="6"/>
    </row>
    <row r="572" spans="32:40" ht="12" customHeight="1">
      <c r="AF572" s="6"/>
      <c r="AG572" s="6"/>
      <c r="AH572" s="6"/>
      <c r="AI572" s="6"/>
      <c r="AJ572" s="6"/>
      <c r="AK572" s="6"/>
      <c r="AL572" s="6"/>
      <c r="AM572" s="6"/>
      <c r="AN572" s="6"/>
    </row>
    <row r="573" spans="32:40" ht="12" customHeight="1">
      <c r="AF573" s="6"/>
      <c r="AG573" s="6"/>
      <c r="AH573" s="6"/>
      <c r="AI573" s="6"/>
      <c r="AJ573" s="6"/>
      <c r="AK573" s="6"/>
      <c r="AL573" s="6"/>
      <c r="AM573" s="6"/>
      <c r="AN573" s="6"/>
    </row>
    <row r="574" spans="32:40" ht="12" customHeight="1">
      <c r="AF574" s="6"/>
      <c r="AG574" s="6"/>
      <c r="AH574" s="6"/>
      <c r="AI574" s="6"/>
      <c r="AJ574" s="6"/>
      <c r="AK574" s="6"/>
      <c r="AL574" s="6"/>
      <c r="AM574" s="6"/>
      <c r="AN574" s="6"/>
    </row>
    <row r="575" spans="32:40" ht="12" customHeight="1">
      <c r="AF575" s="6"/>
      <c r="AG575" s="6"/>
      <c r="AH575" s="6"/>
      <c r="AI575" s="6"/>
      <c r="AJ575" s="6"/>
      <c r="AK575" s="6"/>
      <c r="AL575" s="6"/>
      <c r="AM575" s="6"/>
      <c r="AN575" s="6"/>
    </row>
    <row r="576" spans="32:40" ht="12" customHeight="1">
      <c r="AF576" s="6"/>
      <c r="AG576" s="6"/>
      <c r="AH576" s="6"/>
      <c r="AI576" s="6"/>
      <c r="AJ576" s="6"/>
      <c r="AK576" s="6"/>
      <c r="AL576" s="6"/>
      <c r="AM576" s="6"/>
      <c r="AN576" s="6"/>
    </row>
    <row r="577" spans="32:40" ht="12" customHeight="1">
      <c r="AF577" s="6"/>
      <c r="AG577" s="6"/>
      <c r="AH577" s="6"/>
      <c r="AI577" s="6"/>
      <c r="AJ577" s="6"/>
      <c r="AK577" s="6"/>
      <c r="AL577" s="6"/>
      <c r="AM577" s="6"/>
      <c r="AN577" s="6"/>
    </row>
    <row r="578" spans="32:40" ht="12" customHeight="1">
      <c r="AF578" s="6"/>
      <c r="AG578" s="6"/>
      <c r="AH578" s="6"/>
      <c r="AI578" s="6"/>
      <c r="AJ578" s="6"/>
      <c r="AK578" s="6"/>
      <c r="AL578" s="6"/>
      <c r="AM578" s="6"/>
      <c r="AN578" s="6"/>
    </row>
    <row r="579" spans="32:40" ht="12" customHeight="1">
      <c r="AF579" s="6"/>
      <c r="AG579" s="6"/>
      <c r="AH579" s="6"/>
      <c r="AI579" s="6"/>
      <c r="AJ579" s="6"/>
      <c r="AK579" s="6"/>
      <c r="AL579" s="6"/>
      <c r="AM579" s="6"/>
      <c r="AN579" s="6"/>
    </row>
    <row r="580" spans="32:40" ht="12" customHeight="1">
      <c r="AF580" s="6"/>
      <c r="AG580" s="6"/>
      <c r="AH580" s="6"/>
      <c r="AI580" s="6"/>
      <c r="AJ580" s="6"/>
      <c r="AK580" s="6"/>
      <c r="AL580" s="6"/>
      <c r="AM580" s="6"/>
      <c r="AN580" s="6"/>
    </row>
    <row r="581" spans="32:40" ht="12" customHeight="1">
      <c r="AF581" s="6"/>
      <c r="AG581" s="6"/>
      <c r="AH581" s="6"/>
      <c r="AI581" s="6"/>
      <c r="AJ581" s="6"/>
      <c r="AK581" s="6"/>
      <c r="AL581" s="6"/>
      <c r="AM581" s="6"/>
      <c r="AN581" s="6"/>
    </row>
    <row r="582" spans="32:40" ht="12" customHeight="1">
      <c r="AF582" s="6"/>
      <c r="AG582" s="6"/>
      <c r="AH582" s="6"/>
      <c r="AI582" s="6"/>
      <c r="AJ582" s="6"/>
      <c r="AK582" s="6"/>
      <c r="AL582" s="6"/>
      <c r="AM582" s="6"/>
      <c r="AN582" s="6"/>
    </row>
    <row r="583" spans="32:40" ht="12" customHeight="1">
      <c r="AF583" s="6"/>
      <c r="AG583" s="6"/>
      <c r="AH583" s="6"/>
      <c r="AI583" s="6"/>
      <c r="AJ583" s="6"/>
      <c r="AK583" s="6"/>
      <c r="AL583" s="6"/>
      <c r="AM583" s="6"/>
      <c r="AN583" s="6"/>
    </row>
    <row r="584" spans="32:40" ht="12" customHeight="1">
      <c r="AF584" s="6"/>
      <c r="AG584" s="6"/>
      <c r="AH584" s="6"/>
      <c r="AI584" s="6"/>
      <c r="AJ584" s="6"/>
      <c r="AK584" s="6"/>
      <c r="AL584" s="6"/>
      <c r="AM584" s="6"/>
      <c r="AN584" s="6"/>
    </row>
    <row r="585" spans="32:40" ht="12" customHeight="1">
      <c r="AF585" s="6"/>
      <c r="AG585" s="6"/>
      <c r="AH585" s="6"/>
      <c r="AI585" s="6"/>
      <c r="AJ585" s="6"/>
      <c r="AK585" s="6"/>
      <c r="AL585" s="6"/>
      <c r="AM585" s="6"/>
      <c r="AN585" s="6"/>
    </row>
    <row r="586" spans="32:40" ht="12" customHeight="1">
      <c r="AF586" s="6"/>
      <c r="AG586" s="6"/>
      <c r="AH586" s="6"/>
      <c r="AI586" s="6"/>
      <c r="AJ586" s="6"/>
      <c r="AK586" s="6"/>
      <c r="AL586" s="6"/>
      <c r="AM586" s="6"/>
      <c r="AN586" s="6"/>
    </row>
    <row r="587" spans="32:40" ht="12" customHeight="1">
      <c r="AF587" s="6"/>
      <c r="AG587" s="6"/>
      <c r="AH587" s="6"/>
      <c r="AI587" s="6"/>
      <c r="AJ587" s="6"/>
      <c r="AK587" s="6"/>
      <c r="AL587" s="6"/>
      <c r="AM587" s="6"/>
      <c r="AN587" s="6"/>
    </row>
    <row r="588" spans="32:40" ht="12" customHeight="1">
      <c r="AF588" s="6"/>
      <c r="AG588" s="6"/>
      <c r="AH588" s="6"/>
      <c r="AI588" s="6"/>
      <c r="AJ588" s="6"/>
      <c r="AK588" s="6"/>
      <c r="AL588" s="6"/>
      <c r="AM588" s="6"/>
      <c r="AN588" s="6"/>
    </row>
    <row r="589" spans="32:40" ht="12" customHeight="1">
      <c r="AF589" s="6"/>
      <c r="AG589" s="6"/>
      <c r="AH589" s="6"/>
      <c r="AI589" s="6"/>
      <c r="AJ589" s="6"/>
      <c r="AK589" s="6"/>
      <c r="AL589" s="6"/>
      <c r="AM589" s="6"/>
      <c r="AN589" s="6"/>
    </row>
    <row r="590" spans="32:40" ht="12" customHeight="1">
      <c r="AF590" s="6"/>
      <c r="AG590" s="6"/>
      <c r="AH590" s="6"/>
      <c r="AI590" s="6"/>
      <c r="AJ590" s="6"/>
      <c r="AK590" s="6"/>
      <c r="AL590" s="6"/>
      <c r="AM590" s="6"/>
      <c r="AN590" s="6"/>
    </row>
    <row r="591" spans="32:40" ht="12" customHeight="1">
      <c r="AF591" s="6"/>
      <c r="AG591" s="6"/>
      <c r="AH591" s="6"/>
      <c r="AI591" s="6"/>
      <c r="AJ591" s="6"/>
      <c r="AK591" s="6"/>
      <c r="AL591" s="6"/>
      <c r="AM591" s="6"/>
      <c r="AN591" s="6"/>
    </row>
    <row r="592" spans="32:40" ht="12" customHeight="1">
      <c r="AF592" s="6"/>
      <c r="AG592" s="6"/>
      <c r="AH592" s="6"/>
      <c r="AI592" s="6"/>
      <c r="AJ592" s="6"/>
      <c r="AK592" s="6"/>
      <c r="AL592" s="6"/>
      <c r="AM592" s="6"/>
      <c r="AN592" s="6"/>
    </row>
    <row r="593" spans="32:40" ht="12" customHeight="1">
      <c r="AF593" s="6"/>
      <c r="AG593" s="6"/>
      <c r="AH593" s="6"/>
      <c r="AI593" s="6"/>
      <c r="AJ593" s="6"/>
      <c r="AK593" s="6"/>
      <c r="AL593" s="6"/>
      <c r="AM593" s="6"/>
      <c r="AN593" s="6"/>
    </row>
    <row r="594" spans="32:40" ht="12" customHeight="1">
      <c r="AF594" s="6"/>
      <c r="AG594" s="6"/>
      <c r="AH594" s="6"/>
      <c r="AI594" s="6"/>
      <c r="AJ594" s="6"/>
      <c r="AK594" s="6"/>
      <c r="AL594" s="6"/>
      <c r="AM594" s="6"/>
      <c r="AN594" s="6"/>
    </row>
    <row r="595" spans="32:40" ht="12" customHeight="1">
      <c r="AF595" s="6"/>
      <c r="AG595" s="6"/>
      <c r="AH595" s="6"/>
      <c r="AI595" s="6"/>
      <c r="AJ595" s="6"/>
      <c r="AK595" s="6"/>
      <c r="AL595" s="6"/>
      <c r="AM595" s="6"/>
      <c r="AN595" s="6"/>
    </row>
    <row r="596" spans="32:40" ht="12" customHeight="1">
      <c r="AF596" s="6"/>
      <c r="AG596" s="6"/>
      <c r="AH596" s="6"/>
      <c r="AI596" s="6"/>
      <c r="AJ596" s="6"/>
      <c r="AK596" s="6"/>
      <c r="AL596" s="6"/>
      <c r="AM596" s="6"/>
      <c r="AN596" s="6"/>
    </row>
    <row r="597" spans="32:40" ht="12" customHeight="1">
      <c r="AF597" s="6"/>
      <c r="AG597" s="6"/>
      <c r="AH597" s="6"/>
      <c r="AI597" s="6"/>
      <c r="AJ597" s="6"/>
      <c r="AK597" s="6"/>
      <c r="AL597" s="6"/>
      <c r="AM597" s="6"/>
      <c r="AN597" s="6"/>
    </row>
    <row r="598" spans="32:40" ht="12" customHeight="1">
      <c r="AF598" s="6"/>
      <c r="AG598" s="6"/>
      <c r="AH598" s="6"/>
      <c r="AI598" s="6"/>
      <c r="AJ598" s="6"/>
      <c r="AK598" s="6"/>
      <c r="AL598" s="6"/>
      <c r="AM598" s="6"/>
      <c r="AN598" s="6"/>
    </row>
    <row r="599" spans="32:40" ht="12" customHeight="1">
      <c r="AF599" s="6"/>
      <c r="AG599" s="6"/>
      <c r="AH599" s="6"/>
      <c r="AI599" s="6"/>
      <c r="AJ599" s="6"/>
      <c r="AK599" s="6"/>
      <c r="AL599" s="6"/>
      <c r="AM599" s="6"/>
      <c r="AN599" s="6"/>
    </row>
    <row r="600" spans="32:40" ht="12" customHeight="1">
      <c r="AF600" s="6"/>
      <c r="AG600" s="6"/>
      <c r="AH600" s="6"/>
      <c r="AI600" s="6"/>
      <c r="AJ600" s="6"/>
      <c r="AK600" s="6"/>
      <c r="AL600" s="6"/>
      <c r="AM600" s="6"/>
      <c r="AN600" s="6"/>
    </row>
    <row r="601" spans="32:40" ht="12" customHeight="1">
      <c r="AF601" s="6"/>
      <c r="AG601" s="6"/>
      <c r="AH601" s="6"/>
      <c r="AI601" s="6"/>
      <c r="AJ601" s="6"/>
      <c r="AK601" s="6"/>
      <c r="AL601" s="6"/>
      <c r="AM601" s="6"/>
      <c r="AN601" s="6"/>
    </row>
    <row r="602" spans="32:40" ht="12" customHeight="1">
      <c r="AF602" s="6"/>
      <c r="AG602" s="6"/>
      <c r="AH602" s="6"/>
      <c r="AI602" s="6"/>
      <c r="AJ602" s="6"/>
      <c r="AK602" s="6"/>
      <c r="AL602" s="6"/>
      <c r="AM602" s="6"/>
      <c r="AN602" s="6"/>
    </row>
    <row r="603" spans="32:40" ht="12" customHeight="1">
      <c r="AF603" s="6"/>
      <c r="AG603" s="6"/>
      <c r="AH603" s="6"/>
      <c r="AI603" s="6"/>
      <c r="AJ603" s="6"/>
      <c r="AK603" s="6"/>
      <c r="AL603" s="6"/>
      <c r="AM603" s="6"/>
      <c r="AN603" s="6"/>
    </row>
    <row r="604" spans="32:40" ht="12" customHeight="1">
      <c r="AF604" s="6"/>
      <c r="AG604" s="6"/>
      <c r="AH604" s="6"/>
      <c r="AI604" s="6"/>
      <c r="AJ604" s="6"/>
      <c r="AK604" s="6"/>
      <c r="AL604" s="6"/>
      <c r="AM604" s="6"/>
      <c r="AN604" s="6"/>
    </row>
    <row r="605" spans="32:40" ht="12" customHeight="1">
      <c r="AF605" s="6"/>
      <c r="AG605" s="6"/>
      <c r="AH605" s="6"/>
      <c r="AI605" s="6"/>
      <c r="AJ605" s="6"/>
      <c r="AK605" s="6"/>
      <c r="AL605" s="6"/>
      <c r="AM605" s="6"/>
      <c r="AN605" s="6"/>
    </row>
    <row r="606" spans="32:40" ht="12" customHeight="1">
      <c r="AF606" s="6"/>
      <c r="AG606" s="6"/>
      <c r="AH606" s="6"/>
      <c r="AI606" s="6"/>
      <c r="AJ606" s="6"/>
      <c r="AK606" s="6"/>
      <c r="AL606" s="6"/>
      <c r="AM606" s="6"/>
      <c r="AN606" s="6"/>
    </row>
    <row r="607" spans="32:40" ht="12" customHeight="1">
      <c r="AF607" s="6"/>
      <c r="AG607" s="6"/>
      <c r="AH607" s="6"/>
      <c r="AI607" s="6"/>
      <c r="AJ607" s="6"/>
      <c r="AK607" s="6"/>
      <c r="AL607" s="6"/>
      <c r="AM607" s="6"/>
      <c r="AN607" s="6"/>
    </row>
    <row r="608" spans="32:40" ht="12" customHeight="1">
      <c r="AF608" s="6"/>
      <c r="AG608" s="6"/>
      <c r="AH608" s="6"/>
      <c r="AI608" s="6"/>
      <c r="AJ608" s="6"/>
      <c r="AK608" s="6"/>
      <c r="AL608" s="6"/>
      <c r="AM608" s="6"/>
      <c r="AN608" s="6"/>
    </row>
    <row r="609" spans="32:40" ht="12" customHeight="1">
      <c r="AF609" s="6"/>
      <c r="AG609" s="6"/>
      <c r="AH609" s="6"/>
      <c r="AI609" s="6"/>
      <c r="AJ609" s="6"/>
      <c r="AK609" s="6"/>
      <c r="AL609" s="6"/>
      <c r="AM609" s="6"/>
      <c r="AN609" s="6"/>
    </row>
    <row r="610" spans="32:40" ht="12" customHeight="1">
      <c r="AF610" s="6"/>
      <c r="AG610" s="6"/>
      <c r="AH610" s="6"/>
      <c r="AI610" s="6"/>
      <c r="AJ610" s="6"/>
      <c r="AK610" s="6"/>
      <c r="AL610" s="6"/>
      <c r="AM610" s="6"/>
      <c r="AN610" s="6"/>
    </row>
    <row r="611" spans="32:40" ht="12" customHeight="1">
      <c r="AF611" s="6"/>
      <c r="AG611" s="6"/>
      <c r="AH611" s="6"/>
      <c r="AI611" s="6"/>
      <c r="AJ611" s="6"/>
      <c r="AK611" s="6"/>
      <c r="AL611" s="6"/>
      <c r="AM611" s="6"/>
      <c r="AN611" s="6"/>
    </row>
    <row r="612" spans="32:40" ht="12" customHeight="1">
      <c r="AF612" s="6"/>
      <c r="AG612" s="6"/>
      <c r="AH612" s="6"/>
      <c r="AI612" s="6"/>
      <c r="AJ612" s="6"/>
      <c r="AK612" s="6"/>
      <c r="AL612" s="6"/>
      <c r="AM612" s="6"/>
      <c r="AN612" s="6"/>
    </row>
    <row r="613" spans="32:40" ht="12" customHeight="1">
      <c r="AF613" s="6"/>
      <c r="AG613" s="6"/>
      <c r="AH613" s="6"/>
      <c r="AI613" s="6"/>
      <c r="AJ613" s="6"/>
      <c r="AK613" s="6"/>
      <c r="AL613" s="6"/>
      <c r="AM613" s="6"/>
      <c r="AN613" s="6"/>
    </row>
    <row r="614" spans="32:40" ht="12" customHeight="1">
      <c r="AF614" s="6"/>
      <c r="AG614" s="6"/>
      <c r="AH614" s="6"/>
      <c r="AI614" s="6"/>
      <c r="AJ614" s="6"/>
      <c r="AK614" s="6"/>
      <c r="AL614" s="6"/>
      <c r="AM614" s="6"/>
      <c r="AN614" s="6"/>
    </row>
    <row r="615" spans="32:40" ht="12" customHeight="1">
      <c r="AF615" s="6"/>
      <c r="AG615" s="6"/>
      <c r="AH615" s="6"/>
      <c r="AI615" s="6"/>
      <c r="AJ615" s="6"/>
      <c r="AK615" s="6"/>
      <c r="AL615" s="6"/>
      <c r="AM615" s="6"/>
      <c r="AN615" s="6"/>
    </row>
    <row r="616" spans="32:40" ht="12" customHeight="1">
      <c r="AF616" s="6"/>
      <c r="AG616" s="6"/>
      <c r="AH616" s="6"/>
      <c r="AI616" s="6"/>
      <c r="AJ616" s="6"/>
      <c r="AK616" s="6"/>
      <c r="AL616" s="6"/>
      <c r="AM616" s="6"/>
      <c r="AN616" s="6"/>
    </row>
    <row r="617" spans="32:40" ht="12" customHeight="1">
      <c r="AF617" s="6"/>
      <c r="AG617" s="6"/>
      <c r="AH617" s="6"/>
      <c r="AI617" s="6"/>
      <c r="AJ617" s="6"/>
      <c r="AK617" s="6"/>
      <c r="AL617" s="6"/>
      <c r="AM617" s="6"/>
      <c r="AN617" s="6"/>
    </row>
    <row r="618" spans="32:40" ht="12" customHeight="1">
      <c r="AF618" s="6"/>
      <c r="AG618" s="6"/>
      <c r="AH618" s="6"/>
      <c r="AI618" s="6"/>
      <c r="AJ618" s="6"/>
      <c r="AK618" s="6"/>
      <c r="AL618" s="6"/>
      <c r="AM618" s="6"/>
      <c r="AN618" s="6"/>
    </row>
    <row r="619" spans="32:40" ht="12" customHeight="1">
      <c r="AF619" s="6"/>
      <c r="AG619" s="6"/>
      <c r="AH619" s="6"/>
      <c r="AI619" s="6"/>
      <c r="AJ619" s="6"/>
      <c r="AK619" s="6"/>
      <c r="AL619" s="6"/>
      <c r="AM619" s="6"/>
      <c r="AN619" s="6"/>
    </row>
    <row r="620" spans="32:40" ht="12" customHeight="1">
      <c r="AF620" s="6"/>
      <c r="AG620" s="6"/>
      <c r="AH620" s="6"/>
      <c r="AI620" s="6"/>
      <c r="AJ620" s="6"/>
      <c r="AK620" s="6"/>
      <c r="AL620" s="6"/>
      <c r="AM620" s="6"/>
      <c r="AN620" s="6"/>
    </row>
    <row r="621" spans="32:40" ht="12" customHeight="1">
      <c r="AF621" s="6"/>
      <c r="AG621" s="6"/>
      <c r="AH621" s="6"/>
      <c r="AI621" s="6"/>
      <c r="AJ621" s="6"/>
      <c r="AK621" s="6"/>
      <c r="AL621" s="6"/>
      <c r="AM621" s="6"/>
      <c r="AN621" s="6"/>
    </row>
    <row r="622" spans="32:40" ht="12" customHeight="1">
      <c r="AF622" s="6"/>
      <c r="AG622" s="6"/>
      <c r="AH622" s="6"/>
      <c r="AI622" s="6"/>
      <c r="AJ622" s="6"/>
      <c r="AK622" s="6"/>
      <c r="AL622" s="6"/>
      <c r="AM622" s="6"/>
      <c r="AN622" s="6"/>
    </row>
    <row r="623" spans="32:40" ht="12" customHeight="1">
      <c r="AF623" s="6"/>
      <c r="AG623" s="6"/>
      <c r="AH623" s="6"/>
      <c r="AI623" s="6"/>
      <c r="AJ623" s="6"/>
      <c r="AK623" s="6"/>
      <c r="AL623" s="6"/>
      <c r="AM623" s="6"/>
      <c r="AN623" s="6"/>
    </row>
    <row r="624" spans="32:40" ht="12" customHeight="1">
      <c r="AF624" s="6"/>
      <c r="AG624" s="6"/>
      <c r="AH624" s="6"/>
      <c r="AI624" s="6"/>
      <c r="AJ624" s="6"/>
      <c r="AK624" s="6"/>
      <c r="AL624" s="6"/>
      <c r="AM624" s="6"/>
      <c r="AN624" s="6"/>
    </row>
    <row r="625" spans="32:40" ht="12" customHeight="1">
      <c r="AF625" s="6"/>
      <c r="AG625" s="6"/>
      <c r="AH625" s="6"/>
      <c r="AI625" s="6"/>
      <c r="AJ625" s="6"/>
      <c r="AK625" s="6"/>
      <c r="AL625" s="6"/>
      <c r="AM625" s="6"/>
      <c r="AN625" s="6"/>
    </row>
    <row r="626" spans="32:40" ht="12" customHeight="1">
      <c r="AF626" s="6"/>
      <c r="AG626" s="6"/>
      <c r="AH626" s="6"/>
      <c r="AI626" s="6"/>
      <c r="AJ626" s="6"/>
      <c r="AK626" s="6"/>
      <c r="AL626" s="6"/>
      <c r="AM626" s="6"/>
      <c r="AN626" s="6"/>
    </row>
    <row r="627" spans="32:40" ht="12" customHeight="1">
      <c r="AF627" s="6"/>
      <c r="AG627" s="6"/>
      <c r="AH627" s="6"/>
      <c r="AI627" s="6"/>
      <c r="AJ627" s="6"/>
      <c r="AK627" s="6"/>
      <c r="AL627" s="6"/>
      <c r="AM627" s="6"/>
      <c r="AN627" s="6"/>
    </row>
    <row r="628" spans="32:40" ht="12" customHeight="1">
      <c r="AF628" s="6"/>
      <c r="AG628" s="6"/>
      <c r="AH628" s="6"/>
      <c r="AI628" s="6"/>
      <c r="AJ628" s="6"/>
      <c r="AK628" s="6"/>
      <c r="AL628" s="6"/>
      <c r="AM628" s="6"/>
      <c r="AN628" s="6"/>
    </row>
    <row r="629" spans="32:40" ht="12" customHeight="1">
      <c r="AF629" s="6"/>
      <c r="AG629" s="6"/>
      <c r="AH629" s="6"/>
      <c r="AI629" s="6"/>
      <c r="AJ629" s="6"/>
      <c r="AK629" s="6"/>
      <c r="AL629" s="6"/>
      <c r="AM629" s="6"/>
      <c r="AN629" s="6"/>
    </row>
    <row r="630" spans="32:40" ht="12" customHeight="1">
      <c r="AF630" s="6"/>
      <c r="AG630" s="6"/>
      <c r="AH630" s="6"/>
      <c r="AI630" s="6"/>
      <c r="AJ630" s="6"/>
      <c r="AK630" s="6"/>
      <c r="AL630" s="6"/>
      <c r="AM630" s="6"/>
      <c r="AN630" s="6"/>
    </row>
    <row r="631" spans="32:40" ht="12" customHeight="1">
      <c r="AF631" s="6"/>
      <c r="AG631" s="6"/>
      <c r="AH631" s="6"/>
      <c r="AI631" s="6"/>
      <c r="AJ631" s="6"/>
      <c r="AK631" s="6"/>
      <c r="AL631" s="6"/>
      <c r="AM631" s="6"/>
      <c r="AN631" s="6"/>
    </row>
    <row r="632" spans="32:40" ht="12" customHeight="1">
      <c r="AF632" s="6"/>
      <c r="AG632" s="6"/>
      <c r="AH632" s="6"/>
      <c r="AI632" s="6"/>
      <c r="AJ632" s="6"/>
      <c r="AK632" s="6"/>
      <c r="AL632" s="6"/>
      <c r="AM632" s="6"/>
      <c r="AN632" s="6"/>
    </row>
    <row r="633" spans="32:40" ht="12" customHeight="1">
      <c r="AF633" s="6"/>
      <c r="AG633" s="6"/>
      <c r="AH633" s="6"/>
      <c r="AI633" s="6"/>
      <c r="AJ633" s="6"/>
      <c r="AK633" s="6"/>
      <c r="AL633" s="6"/>
      <c r="AM633" s="6"/>
      <c r="AN633" s="6"/>
    </row>
    <row r="634" spans="32:40" ht="12" customHeight="1">
      <c r="AF634" s="6"/>
      <c r="AG634" s="6"/>
      <c r="AH634" s="6"/>
      <c r="AI634" s="6"/>
      <c r="AJ634" s="6"/>
      <c r="AK634" s="6"/>
      <c r="AL634" s="6"/>
      <c r="AM634" s="6"/>
      <c r="AN634" s="6"/>
    </row>
    <row r="635" spans="32:40" ht="12" customHeight="1">
      <c r="AF635" s="6"/>
      <c r="AG635" s="6"/>
      <c r="AH635" s="6"/>
      <c r="AI635" s="6"/>
      <c r="AJ635" s="6"/>
      <c r="AK635" s="6"/>
      <c r="AL635" s="6"/>
      <c r="AM635" s="6"/>
      <c r="AN635" s="6"/>
    </row>
    <row r="636" spans="32:40" ht="12" customHeight="1">
      <c r="AF636" s="6"/>
      <c r="AG636" s="6"/>
      <c r="AH636" s="6"/>
      <c r="AI636" s="6"/>
      <c r="AJ636" s="6"/>
      <c r="AK636" s="6"/>
      <c r="AL636" s="6"/>
      <c r="AM636" s="6"/>
      <c r="AN636" s="6"/>
    </row>
    <row r="637" spans="32:40" ht="12" customHeight="1">
      <c r="AF637" s="6"/>
      <c r="AG637" s="6"/>
      <c r="AH637" s="6"/>
      <c r="AI637" s="6"/>
      <c r="AJ637" s="6"/>
      <c r="AK637" s="6"/>
      <c r="AL637" s="6"/>
      <c r="AM637" s="6"/>
      <c r="AN637" s="6"/>
    </row>
    <row r="638" spans="32:40" ht="12" customHeight="1">
      <c r="AF638" s="6"/>
      <c r="AG638" s="6"/>
      <c r="AH638" s="6"/>
      <c r="AI638" s="6"/>
      <c r="AJ638" s="6"/>
      <c r="AK638" s="6"/>
      <c r="AL638" s="6"/>
      <c r="AM638" s="6"/>
      <c r="AN638" s="6"/>
    </row>
    <row r="639" spans="32:40" ht="12" customHeight="1">
      <c r="AF639" s="6"/>
      <c r="AG639" s="6"/>
      <c r="AH639" s="6"/>
      <c r="AI639" s="6"/>
      <c r="AJ639" s="6"/>
      <c r="AK639" s="6"/>
      <c r="AL639" s="6"/>
      <c r="AM639" s="6"/>
      <c r="AN639" s="6"/>
    </row>
    <row r="640" spans="32:40" ht="12" customHeight="1">
      <c r="AF640" s="6"/>
      <c r="AG640" s="6"/>
      <c r="AH640" s="6"/>
      <c r="AI640" s="6"/>
      <c r="AJ640" s="6"/>
      <c r="AK640" s="6"/>
      <c r="AL640" s="6"/>
      <c r="AM640" s="6"/>
      <c r="AN640" s="6"/>
    </row>
    <row r="641" spans="32:40" ht="12" customHeight="1">
      <c r="AF641" s="6"/>
      <c r="AG641" s="6"/>
      <c r="AH641" s="6"/>
      <c r="AI641" s="6"/>
      <c r="AJ641" s="6"/>
      <c r="AK641" s="6"/>
      <c r="AL641" s="6"/>
      <c r="AM641" s="6"/>
      <c r="AN641" s="6"/>
    </row>
    <row r="642" spans="32:40" ht="12" customHeight="1">
      <c r="AF642" s="6"/>
      <c r="AG642" s="6"/>
      <c r="AH642" s="6"/>
      <c r="AI642" s="6"/>
      <c r="AJ642" s="6"/>
      <c r="AK642" s="6"/>
      <c r="AL642" s="6"/>
      <c r="AM642" s="6"/>
      <c r="AN642" s="6"/>
    </row>
    <row r="643" spans="32:40" ht="12" customHeight="1">
      <c r="AF643" s="6"/>
      <c r="AG643" s="6"/>
      <c r="AH643" s="6"/>
      <c r="AI643" s="6"/>
      <c r="AJ643" s="6"/>
      <c r="AK643" s="6"/>
      <c r="AL643" s="6"/>
      <c r="AM643" s="6"/>
      <c r="AN643" s="6"/>
    </row>
    <row r="644" spans="32:40" ht="12" customHeight="1">
      <c r="AF644" s="6"/>
      <c r="AG644" s="6"/>
      <c r="AH644" s="6"/>
      <c r="AI644" s="6"/>
      <c r="AJ644" s="6"/>
      <c r="AK644" s="6"/>
      <c r="AL644" s="6"/>
      <c r="AM644" s="6"/>
      <c r="AN644" s="6"/>
    </row>
    <row r="645" spans="32:40" ht="12" customHeight="1">
      <c r="AF645" s="6"/>
      <c r="AG645" s="6"/>
      <c r="AH645" s="6"/>
      <c r="AI645" s="6"/>
      <c r="AJ645" s="6"/>
      <c r="AK645" s="6"/>
      <c r="AL645" s="6"/>
      <c r="AM645" s="6"/>
      <c r="AN645" s="6"/>
    </row>
    <row r="646" spans="32:40" ht="12" customHeight="1">
      <c r="AF646" s="6"/>
      <c r="AG646" s="6"/>
      <c r="AH646" s="6"/>
      <c r="AI646" s="6"/>
      <c r="AJ646" s="6"/>
      <c r="AK646" s="6"/>
      <c r="AL646" s="6"/>
      <c r="AM646" s="6"/>
      <c r="AN646" s="6"/>
    </row>
    <row r="647" spans="32:40" ht="12" customHeight="1">
      <c r="AF647" s="6"/>
      <c r="AG647" s="6"/>
      <c r="AH647" s="6"/>
      <c r="AI647" s="6"/>
      <c r="AJ647" s="6"/>
      <c r="AK647" s="6"/>
      <c r="AL647" s="6"/>
      <c r="AM647" s="6"/>
      <c r="AN647" s="6"/>
    </row>
    <row r="648" spans="32:40" ht="12" customHeight="1">
      <c r="AF648" s="6"/>
      <c r="AG648" s="6"/>
      <c r="AH648" s="6"/>
      <c r="AI648" s="6"/>
      <c r="AJ648" s="6"/>
      <c r="AK648" s="6"/>
      <c r="AL648" s="6"/>
      <c r="AM648" s="6"/>
      <c r="AN648" s="6"/>
    </row>
    <row r="649" spans="32:40" ht="12" customHeight="1">
      <c r="AF649" s="6"/>
      <c r="AG649" s="6"/>
      <c r="AH649" s="6"/>
      <c r="AI649" s="6"/>
      <c r="AJ649" s="6"/>
      <c r="AK649" s="6"/>
      <c r="AL649" s="6"/>
      <c r="AM649" s="6"/>
      <c r="AN649" s="6"/>
    </row>
    <row r="650" spans="32:40" ht="12" customHeight="1">
      <c r="AF650" s="6"/>
      <c r="AG650" s="6"/>
      <c r="AH650" s="6"/>
      <c r="AI650" s="6"/>
      <c r="AJ650" s="6"/>
      <c r="AK650" s="6"/>
      <c r="AL650" s="6"/>
      <c r="AM650" s="6"/>
      <c r="AN650" s="6"/>
    </row>
    <row r="651" spans="32:40" ht="12" customHeight="1">
      <c r="AF651" s="6"/>
      <c r="AG651" s="6"/>
      <c r="AH651" s="6"/>
      <c r="AI651" s="6"/>
      <c r="AJ651" s="6"/>
      <c r="AK651" s="6"/>
      <c r="AL651" s="6"/>
      <c r="AM651" s="6"/>
      <c r="AN651" s="6"/>
    </row>
    <row r="652" spans="32:40" ht="12" customHeight="1">
      <c r="AF652" s="6"/>
      <c r="AG652" s="6"/>
      <c r="AH652" s="6"/>
      <c r="AI652" s="6"/>
      <c r="AJ652" s="6"/>
      <c r="AK652" s="6"/>
      <c r="AL652" s="6"/>
      <c r="AM652" s="6"/>
      <c r="AN652" s="6"/>
    </row>
    <row r="653" spans="32:40" ht="12" customHeight="1">
      <c r="AF653" s="6"/>
      <c r="AG653" s="6"/>
      <c r="AH653" s="6"/>
      <c r="AI653" s="6"/>
      <c r="AJ653" s="6"/>
      <c r="AK653" s="6"/>
      <c r="AL653" s="6"/>
      <c r="AM653" s="6"/>
      <c r="AN653" s="6"/>
    </row>
    <row r="654" spans="32:40" ht="12" customHeight="1">
      <c r="AF654" s="6"/>
      <c r="AG654" s="6"/>
      <c r="AH654" s="6"/>
      <c r="AI654" s="6"/>
      <c r="AJ654" s="6"/>
      <c r="AK654" s="6"/>
      <c r="AL654" s="6"/>
      <c r="AM654" s="6"/>
      <c r="AN654" s="6"/>
    </row>
    <row r="655" spans="32:40" ht="12" customHeight="1">
      <c r="AF655" s="6"/>
      <c r="AG655" s="6"/>
      <c r="AH655" s="6"/>
      <c r="AI655" s="6"/>
      <c r="AJ655" s="6"/>
      <c r="AK655" s="6"/>
      <c r="AL655" s="6"/>
      <c r="AM655" s="6"/>
      <c r="AN655" s="6"/>
    </row>
    <row r="656" spans="32:40" ht="12" customHeight="1">
      <c r="AF656" s="6"/>
      <c r="AG656" s="6"/>
      <c r="AH656" s="6"/>
      <c r="AI656" s="6"/>
      <c r="AJ656" s="6"/>
      <c r="AK656" s="6"/>
      <c r="AL656" s="6"/>
      <c r="AM656" s="6"/>
      <c r="AN656" s="6"/>
    </row>
    <row r="657" spans="32:40" ht="12" customHeight="1">
      <c r="AF657" s="6"/>
      <c r="AG657" s="6"/>
      <c r="AH657" s="6"/>
      <c r="AI657" s="6"/>
      <c r="AJ657" s="6"/>
      <c r="AK657" s="6"/>
      <c r="AL657" s="6"/>
      <c r="AM657" s="6"/>
      <c r="AN657" s="6"/>
    </row>
    <row r="658" spans="32:40" ht="12" customHeight="1">
      <c r="AF658" s="6"/>
      <c r="AG658" s="6"/>
      <c r="AH658" s="6"/>
      <c r="AI658" s="6"/>
      <c r="AJ658" s="6"/>
      <c r="AK658" s="6"/>
      <c r="AL658" s="6"/>
      <c r="AM658" s="6"/>
      <c r="AN658" s="6"/>
    </row>
    <row r="659" spans="32:40" ht="12" customHeight="1">
      <c r="AF659" s="6"/>
      <c r="AG659" s="6"/>
      <c r="AH659" s="6"/>
      <c r="AI659" s="6"/>
      <c r="AJ659" s="6"/>
      <c r="AK659" s="6"/>
      <c r="AL659" s="6"/>
      <c r="AM659" s="6"/>
      <c r="AN659" s="6"/>
    </row>
    <row r="660" spans="32:40" ht="12" customHeight="1">
      <c r="AF660" s="6"/>
      <c r="AG660" s="6"/>
      <c r="AH660" s="6"/>
      <c r="AI660" s="6"/>
      <c r="AJ660" s="6"/>
      <c r="AK660" s="6"/>
      <c r="AL660" s="6"/>
      <c r="AM660" s="6"/>
      <c r="AN660" s="6"/>
    </row>
    <row r="661" spans="32:40" ht="12" customHeight="1">
      <c r="AF661" s="6"/>
      <c r="AG661" s="6"/>
      <c r="AH661" s="6"/>
      <c r="AI661" s="6"/>
      <c r="AJ661" s="6"/>
      <c r="AK661" s="6"/>
      <c r="AL661" s="6"/>
      <c r="AM661" s="6"/>
      <c r="AN661" s="6"/>
    </row>
    <row r="662" spans="32:40" ht="12" customHeight="1">
      <c r="AF662" s="6"/>
      <c r="AG662" s="6"/>
      <c r="AH662" s="6"/>
      <c r="AI662" s="6"/>
      <c r="AJ662" s="6"/>
      <c r="AK662" s="6"/>
      <c r="AL662" s="6"/>
      <c r="AM662" s="6"/>
      <c r="AN662" s="6"/>
    </row>
    <row r="663" spans="32:40" ht="12" customHeight="1">
      <c r="AF663" s="6"/>
      <c r="AG663" s="6"/>
      <c r="AH663" s="6"/>
      <c r="AI663" s="6"/>
      <c r="AJ663" s="6"/>
      <c r="AK663" s="6"/>
      <c r="AL663" s="6"/>
      <c r="AM663" s="6"/>
      <c r="AN663" s="6"/>
    </row>
    <row r="664" spans="32:40" ht="12" customHeight="1">
      <c r="AF664" s="6"/>
      <c r="AG664" s="6"/>
      <c r="AH664" s="6"/>
      <c r="AI664" s="6"/>
      <c r="AJ664" s="6"/>
      <c r="AK664" s="6"/>
      <c r="AL664" s="6"/>
      <c r="AM664" s="6"/>
      <c r="AN664" s="6"/>
    </row>
    <row r="665" spans="32:40" ht="12" customHeight="1">
      <c r="AF665" s="6"/>
      <c r="AG665" s="6"/>
      <c r="AH665" s="6"/>
      <c r="AI665" s="6"/>
      <c r="AJ665" s="6"/>
      <c r="AK665" s="6"/>
      <c r="AL665" s="6"/>
      <c r="AM665" s="6"/>
      <c r="AN665" s="6"/>
    </row>
    <row r="666" spans="32:40" ht="12" customHeight="1">
      <c r="AF666" s="6"/>
      <c r="AG666" s="6"/>
      <c r="AH666" s="6"/>
      <c r="AI666" s="6"/>
      <c r="AJ666" s="6"/>
      <c r="AK666" s="6"/>
      <c r="AL666" s="6"/>
      <c r="AM666" s="6"/>
      <c r="AN666" s="6"/>
    </row>
    <row r="667" spans="32:40" ht="12" customHeight="1">
      <c r="AF667" s="6"/>
      <c r="AG667" s="6"/>
      <c r="AH667" s="6"/>
      <c r="AI667" s="6"/>
      <c r="AJ667" s="6"/>
      <c r="AK667" s="6"/>
      <c r="AL667" s="6"/>
      <c r="AM667" s="6"/>
      <c r="AN667" s="6"/>
    </row>
    <row r="668" spans="32:40" ht="12" customHeight="1">
      <c r="AF668" s="6"/>
      <c r="AG668" s="6"/>
      <c r="AH668" s="6"/>
      <c r="AI668" s="6"/>
      <c r="AJ668" s="6"/>
      <c r="AK668" s="6"/>
      <c r="AL668" s="6"/>
      <c r="AM668" s="6"/>
      <c r="AN668" s="6"/>
    </row>
    <row r="669" spans="32:40" ht="12" customHeight="1">
      <c r="AF669" s="6"/>
      <c r="AG669" s="6"/>
      <c r="AH669" s="6"/>
      <c r="AI669" s="6"/>
      <c r="AJ669" s="6"/>
      <c r="AK669" s="6"/>
      <c r="AL669" s="6"/>
      <c r="AM669" s="6"/>
      <c r="AN669" s="6"/>
    </row>
    <row r="670" spans="32:40" ht="12" customHeight="1">
      <c r="AF670" s="6"/>
      <c r="AG670" s="6"/>
      <c r="AH670" s="6"/>
      <c r="AI670" s="6"/>
      <c r="AJ670" s="6"/>
      <c r="AK670" s="6"/>
      <c r="AL670" s="6"/>
      <c r="AM670" s="6"/>
      <c r="AN670" s="6"/>
    </row>
    <row r="671" spans="32:40" ht="12" customHeight="1">
      <c r="AF671" s="6"/>
      <c r="AG671" s="6"/>
      <c r="AH671" s="6"/>
      <c r="AI671" s="6"/>
      <c r="AJ671" s="6"/>
      <c r="AK671" s="6"/>
      <c r="AL671" s="6"/>
      <c r="AM671" s="6"/>
      <c r="AN671" s="6"/>
    </row>
    <row r="672" spans="32:40" ht="12" customHeight="1">
      <c r="AF672" s="6"/>
      <c r="AG672" s="6"/>
      <c r="AH672" s="6"/>
      <c r="AI672" s="6"/>
      <c r="AJ672" s="6"/>
      <c r="AK672" s="6"/>
      <c r="AL672" s="6"/>
      <c r="AM672" s="6"/>
      <c r="AN672" s="6"/>
    </row>
    <row r="673" spans="32:40" ht="12" customHeight="1">
      <c r="AF673" s="6"/>
      <c r="AG673" s="6"/>
      <c r="AH673" s="6"/>
      <c r="AI673" s="6"/>
      <c r="AJ673" s="6"/>
      <c r="AK673" s="6"/>
      <c r="AL673" s="6"/>
      <c r="AM673" s="6"/>
      <c r="AN673" s="6"/>
    </row>
    <row r="674" spans="32:40" ht="12" customHeight="1">
      <c r="AF674" s="6"/>
      <c r="AG674" s="6"/>
      <c r="AH674" s="6"/>
      <c r="AI674" s="6"/>
      <c r="AJ674" s="6"/>
      <c r="AK674" s="6"/>
      <c r="AL674" s="6"/>
      <c r="AM674" s="6"/>
      <c r="AN674" s="6"/>
    </row>
    <row r="675" spans="32:40" ht="12" customHeight="1">
      <c r="AF675" s="6"/>
      <c r="AG675" s="6"/>
      <c r="AH675" s="6"/>
      <c r="AI675" s="6"/>
      <c r="AJ675" s="6"/>
      <c r="AK675" s="6"/>
      <c r="AL675" s="6"/>
      <c r="AM675" s="6"/>
      <c r="AN675" s="6"/>
    </row>
    <row r="676" spans="32:40" ht="12" customHeight="1">
      <c r="AF676" s="6"/>
      <c r="AG676" s="6"/>
      <c r="AH676" s="6"/>
      <c r="AI676" s="6"/>
      <c r="AJ676" s="6"/>
      <c r="AK676" s="6"/>
      <c r="AL676" s="6"/>
      <c r="AM676" s="6"/>
      <c r="AN676" s="6"/>
    </row>
    <row r="677" spans="32:40" ht="12" customHeight="1">
      <c r="AF677" s="6"/>
      <c r="AG677" s="6"/>
      <c r="AH677" s="6"/>
      <c r="AI677" s="6"/>
      <c r="AJ677" s="6"/>
      <c r="AK677" s="6"/>
      <c r="AL677" s="6"/>
      <c r="AM677" s="6"/>
      <c r="AN677" s="6"/>
    </row>
    <row r="678" spans="32:40" ht="12" customHeight="1">
      <c r="AF678" s="6"/>
      <c r="AG678" s="6"/>
      <c r="AH678" s="6"/>
      <c r="AI678" s="6"/>
      <c r="AJ678" s="6"/>
      <c r="AK678" s="6"/>
      <c r="AL678" s="6"/>
      <c r="AM678" s="6"/>
      <c r="AN678" s="6"/>
    </row>
    <row r="679" spans="32:40" ht="12" customHeight="1">
      <c r="AF679" s="6"/>
      <c r="AG679" s="6"/>
      <c r="AH679" s="6"/>
      <c r="AI679" s="6"/>
      <c r="AJ679" s="6"/>
      <c r="AK679" s="6"/>
      <c r="AL679" s="6"/>
      <c r="AM679" s="6"/>
      <c r="AN679" s="6"/>
    </row>
    <row r="680" spans="32:40" ht="12" customHeight="1">
      <c r="AF680" s="6"/>
      <c r="AG680" s="6"/>
      <c r="AH680" s="6"/>
      <c r="AI680" s="6"/>
      <c r="AJ680" s="6"/>
      <c r="AK680" s="6"/>
      <c r="AL680" s="6"/>
      <c r="AM680" s="6"/>
      <c r="AN680" s="6"/>
    </row>
    <row r="681" spans="32:40" ht="12" customHeight="1">
      <c r="AF681" s="6"/>
      <c r="AG681" s="6"/>
      <c r="AH681" s="6"/>
      <c r="AI681" s="6"/>
      <c r="AJ681" s="6"/>
      <c r="AK681" s="6"/>
      <c r="AL681" s="6"/>
      <c r="AM681" s="6"/>
      <c r="AN681" s="6"/>
    </row>
    <row r="682" spans="32:40" ht="12" customHeight="1">
      <c r="AF682" s="6"/>
      <c r="AG682" s="6"/>
      <c r="AH682" s="6"/>
      <c r="AI682" s="6"/>
      <c r="AJ682" s="6"/>
      <c r="AK682" s="6"/>
      <c r="AL682" s="6"/>
      <c r="AM682" s="6"/>
      <c r="AN682" s="6"/>
    </row>
    <row r="683" spans="32:40" ht="12" customHeight="1">
      <c r="AF683" s="6"/>
      <c r="AG683" s="6"/>
      <c r="AH683" s="6"/>
      <c r="AI683" s="6"/>
      <c r="AJ683" s="6"/>
      <c r="AK683" s="6"/>
      <c r="AL683" s="6"/>
      <c r="AM683" s="6"/>
      <c r="AN683" s="6"/>
    </row>
    <row r="684" spans="32:40" ht="12" customHeight="1">
      <c r="AF684" s="6"/>
      <c r="AG684" s="6"/>
      <c r="AH684" s="6"/>
      <c r="AI684" s="6"/>
      <c r="AJ684" s="6"/>
      <c r="AK684" s="6"/>
      <c r="AL684" s="6"/>
      <c r="AM684" s="6"/>
      <c r="AN684" s="6"/>
    </row>
    <row r="685" spans="32:40" ht="12" customHeight="1">
      <c r="AF685" s="6"/>
      <c r="AG685" s="6"/>
      <c r="AH685" s="6"/>
      <c r="AI685" s="6"/>
      <c r="AJ685" s="6"/>
      <c r="AK685" s="6"/>
      <c r="AL685" s="6"/>
      <c r="AM685" s="6"/>
      <c r="AN685" s="6"/>
    </row>
    <row r="686" spans="32:40" ht="12" customHeight="1">
      <c r="AF686" s="6"/>
      <c r="AG686" s="6"/>
      <c r="AH686" s="6"/>
      <c r="AI686" s="6"/>
      <c r="AJ686" s="6"/>
      <c r="AK686" s="6"/>
      <c r="AL686" s="6"/>
      <c r="AM686" s="6"/>
      <c r="AN686" s="6"/>
    </row>
    <row r="687" spans="32:40" ht="12" customHeight="1">
      <c r="AF687" s="6"/>
      <c r="AG687" s="6"/>
      <c r="AH687" s="6"/>
      <c r="AI687" s="6"/>
      <c r="AJ687" s="6"/>
      <c r="AK687" s="6"/>
      <c r="AL687" s="6"/>
      <c r="AM687" s="6"/>
      <c r="AN687" s="6"/>
    </row>
    <row r="688" spans="32:40" ht="12" customHeight="1">
      <c r="AF688" s="6"/>
      <c r="AG688" s="6"/>
      <c r="AH688" s="6"/>
      <c r="AI688" s="6"/>
      <c r="AJ688" s="6"/>
      <c r="AK688" s="6"/>
      <c r="AL688" s="6"/>
      <c r="AM688" s="6"/>
      <c r="AN688" s="6"/>
    </row>
    <row r="689" spans="32:40" ht="12" customHeight="1">
      <c r="AF689" s="6"/>
      <c r="AG689" s="6"/>
      <c r="AH689" s="6"/>
      <c r="AI689" s="6"/>
      <c r="AJ689" s="6"/>
      <c r="AK689" s="6"/>
      <c r="AL689" s="6"/>
      <c r="AM689" s="6"/>
      <c r="AN689" s="6"/>
    </row>
    <row r="690" spans="32:40" ht="12" customHeight="1">
      <c r="AF690" s="6"/>
      <c r="AG690" s="6"/>
      <c r="AH690" s="6"/>
      <c r="AI690" s="6"/>
      <c r="AJ690" s="6"/>
      <c r="AK690" s="6"/>
      <c r="AL690" s="6"/>
      <c r="AM690" s="6"/>
      <c r="AN690" s="6"/>
    </row>
    <row r="691" spans="32:40" ht="12" customHeight="1">
      <c r="AF691" s="6"/>
      <c r="AG691" s="6"/>
      <c r="AH691" s="6"/>
      <c r="AI691" s="6"/>
      <c r="AJ691" s="6"/>
      <c r="AK691" s="6"/>
      <c r="AL691" s="6"/>
      <c r="AM691" s="6"/>
      <c r="AN691" s="6"/>
    </row>
    <row r="692" spans="32:40" ht="12" customHeight="1">
      <c r="AF692" s="6"/>
      <c r="AG692" s="6"/>
      <c r="AH692" s="6"/>
      <c r="AI692" s="6"/>
      <c r="AJ692" s="6"/>
      <c r="AK692" s="6"/>
      <c r="AL692" s="6"/>
      <c r="AM692" s="6"/>
      <c r="AN692" s="6"/>
    </row>
    <row r="693" spans="32:40" ht="12" customHeight="1">
      <c r="AF693" s="6"/>
      <c r="AG693" s="6"/>
      <c r="AH693" s="6"/>
      <c r="AI693" s="6"/>
      <c r="AJ693" s="6"/>
      <c r="AK693" s="6"/>
      <c r="AL693" s="6"/>
      <c r="AM693" s="6"/>
      <c r="AN693" s="6"/>
    </row>
    <row r="694" spans="32:40" ht="12" customHeight="1">
      <c r="AF694" s="6"/>
      <c r="AG694" s="6"/>
      <c r="AH694" s="6"/>
      <c r="AI694" s="6"/>
      <c r="AJ694" s="6"/>
      <c r="AK694" s="6"/>
      <c r="AL694" s="6"/>
      <c r="AM694" s="6"/>
      <c r="AN694" s="6"/>
    </row>
    <row r="695" spans="32:40" ht="12" customHeight="1">
      <c r="AF695" s="6"/>
      <c r="AG695" s="6"/>
      <c r="AH695" s="6"/>
      <c r="AI695" s="6"/>
      <c r="AJ695" s="6"/>
      <c r="AK695" s="6"/>
      <c r="AL695" s="6"/>
      <c r="AM695" s="6"/>
      <c r="AN695" s="6"/>
    </row>
    <row r="696" spans="32:40" ht="12" customHeight="1">
      <c r="AF696" s="6"/>
      <c r="AG696" s="6"/>
      <c r="AH696" s="6"/>
      <c r="AI696" s="6"/>
      <c r="AJ696" s="6"/>
      <c r="AK696" s="6"/>
      <c r="AL696" s="6"/>
      <c r="AM696" s="6"/>
      <c r="AN696" s="6"/>
    </row>
    <row r="697" spans="32:40" ht="12" customHeight="1">
      <c r="AF697" s="6"/>
      <c r="AG697" s="6"/>
      <c r="AH697" s="6"/>
      <c r="AI697" s="6"/>
      <c r="AJ697" s="6"/>
      <c r="AK697" s="6"/>
      <c r="AL697" s="6"/>
      <c r="AM697" s="6"/>
      <c r="AN697" s="6"/>
    </row>
    <row r="698" spans="32:40" ht="12" customHeight="1">
      <c r="AF698" s="6"/>
      <c r="AG698" s="6"/>
      <c r="AH698" s="6"/>
      <c r="AI698" s="6"/>
      <c r="AJ698" s="6"/>
      <c r="AK698" s="6"/>
      <c r="AL698" s="6"/>
      <c r="AM698" s="6"/>
      <c r="AN698" s="6"/>
    </row>
    <row r="699" spans="32:40" ht="12" customHeight="1">
      <c r="AF699" s="6"/>
      <c r="AG699" s="6"/>
      <c r="AH699" s="6"/>
      <c r="AI699" s="6"/>
      <c r="AJ699" s="6"/>
      <c r="AK699" s="6"/>
      <c r="AL699" s="6"/>
      <c r="AM699" s="6"/>
      <c r="AN699" s="6"/>
    </row>
    <row r="700" spans="32:40" ht="12" customHeight="1">
      <c r="AF700" s="6"/>
      <c r="AG700" s="6"/>
      <c r="AH700" s="6"/>
      <c r="AI700" s="6"/>
      <c r="AJ700" s="6"/>
      <c r="AK700" s="6"/>
      <c r="AL700" s="6"/>
      <c r="AM700" s="6"/>
      <c r="AN700" s="6"/>
    </row>
    <row r="701" spans="32:40" ht="12" customHeight="1">
      <c r="AF701" s="6"/>
      <c r="AG701" s="6"/>
      <c r="AH701" s="6"/>
      <c r="AI701" s="6"/>
      <c r="AJ701" s="6"/>
      <c r="AK701" s="6"/>
      <c r="AL701" s="6"/>
      <c r="AM701" s="6"/>
      <c r="AN701" s="6"/>
    </row>
    <row r="702" spans="32:40" ht="12" customHeight="1">
      <c r="AF702" s="6"/>
      <c r="AG702" s="6"/>
      <c r="AH702" s="6"/>
      <c r="AI702" s="6"/>
      <c r="AJ702" s="6"/>
      <c r="AK702" s="6"/>
      <c r="AL702" s="6"/>
      <c r="AM702" s="6"/>
      <c r="AN702" s="6"/>
    </row>
    <row r="703" spans="32:40" ht="12" customHeight="1">
      <c r="AF703" s="6"/>
      <c r="AG703" s="6"/>
      <c r="AH703" s="6"/>
      <c r="AI703" s="6"/>
      <c r="AJ703" s="6"/>
      <c r="AK703" s="6"/>
      <c r="AL703" s="6"/>
      <c r="AM703" s="6"/>
      <c r="AN703" s="6"/>
    </row>
    <row r="704" spans="32:40" ht="12" customHeight="1">
      <c r="AF704" s="6"/>
      <c r="AG704" s="6"/>
      <c r="AH704" s="6"/>
      <c r="AI704" s="6"/>
      <c r="AJ704" s="6"/>
      <c r="AK704" s="6"/>
      <c r="AL704" s="6"/>
      <c r="AM704" s="6"/>
      <c r="AN704" s="6"/>
    </row>
    <row r="705" spans="32:40" ht="12" customHeight="1">
      <c r="AF705" s="6"/>
      <c r="AG705" s="6"/>
      <c r="AH705" s="6"/>
      <c r="AI705" s="6"/>
      <c r="AJ705" s="6"/>
      <c r="AK705" s="6"/>
      <c r="AL705" s="6"/>
      <c r="AM705" s="6"/>
      <c r="AN705" s="6"/>
    </row>
    <row r="706" spans="32:40" ht="12" customHeight="1">
      <c r="AF706" s="6"/>
      <c r="AG706" s="6"/>
      <c r="AH706" s="6"/>
      <c r="AI706" s="6"/>
      <c r="AJ706" s="6"/>
      <c r="AK706" s="6"/>
      <c r="AL706" s="6"/>
      <c r="AM706" s="6"/>
      <c r="AN706" s="6"/>
    </row>
    <row r="707" spans="32:40" ht="12" customHeight="1">
      <c r="AF707" s="6"/>
      <c r="AG707" s="6"/>
      <c r="AH707" s="6"/>
      <c r="AI707" s="6"/>
      <c r="AJ707" s="6"/>
      <c r="AK707" s="6"/>
      <c r="AL707" s="6"/>
      <c r="AM707" s="6"/>
      <c r="AN707" s="6"/>
    </row>
    <row r="708" spans="32:40" ht="12" customHeight="1">
      <c r="AF708" s="6"/>
      <c r="AG708" s="6"/>
      <c r="AH708" s="6"/>
      <c r="AI708" s="6"/>
      <c r="AJ708" s="6"/>
      <c r="AK708" s="6"/>
      <c r="AL708" s="6"/>
      <c r="AM708" s="6"/>
      <c r="AN708" s="6"/>
    </row>
    <row r="709" spans="32:40" ht="12" customHeight="1">
      <c r="AF709" s="6"/>
      <c r="AG709" s="6"/>
      <c r="AH709" s="6"/>
      <c r="AI709" s="6"/>
      <c r="AJ709" s="6"/>
      <c r="AK709" s="6"/>
      <c r="AL709" s="6"/>
      <c r="AM709" s="6"/>
      <c r="AN709" s="6"/>
    </row>
    <row r="710" spans="32:40" ht="12" customHeight="1">
      <c r="AF710" s="6"/>
      <c r="AG710" s="6"/>
      <c r="AH710" s="6"/>
      <c r="AI710" s="6"/>
      <c r="AJ710" s="6"/>
      <c r="AK710" s="6"/>
      <c r="AL710" s="6"/>
      <c r="AM710" s="6"/>
      <c r="AN710" s="6"/>
    </row>
    <row r="711" spans="32:40" ht="12" customHeight="1">
      <c r="AF711" s="6"/>
      <c r="AG711" s="6"/>
      <c r="AH711" s="6"/>
      <c r="AI711" s="6"/>
      <c r="AJ711" s="6"/>
      <c r="AK711" s="6"/>
      <c r="AL711" s="6"/>
      <c r="AM711" s="6"/>
      <c r="AN711" s="6"/>
    </row>
    <row r="712" spans="32:40" ht="12" customHeight="1">
      <c r="AF712" s="6"/>
      <c r="AG712" s="6"/>
      <c r="AH712" s="6"/>
      <c r="AI712" s="6"/>
      <c r="AJ712" s="6"/>
      <c r="AK712" s="6"/>
      <c r="AL712" s="6"/>
      <c r="AM712" s="6"/>
      <c r="AN712" s="6"/>
    </row>
    <row r="713" spans="32:40" ht="12" customHeight="1">
      <c r="AF713" s="6"/>
      <c r="AG713" s="6"/>
      <c r="AH713" s="6"/>
      <c r="AI713" s="6"/>
      <c r="AJ713" s="6"/>
      <c r="AK713" s="6"/>
      <c r="AL713" s="6"/>
      <c r="AM713" s="6"/>
      <c r="AN713" s="6"/>
    </row>
    <row r="714" spans="32:40" ht="12" customHeight="1">
      <c r="AF714" s="6"/>
      <c r="AG714" s="6"/>
      <c r="AH714" s="6"/>
      <c r="AI714" s="6"/>
      <c r="AJ714" s="6"/>
      <c r="AK714" s="6"/>
      <c r="AL714" s="6"/>
      <c r="AM714" s="6"/>
      <c r="AN714" s="6"/>
    </row>
    <row r="715" spans="32:40" ht="12" customHeight="1">
      <c r="AF715" s="6"/>
      <c r="AG715" s="6"/>
      <c r="AH715" s="6"/>
      <c r="AI715" s="6"/>
      <c r="AJ715" s="6"/>
      <c r="AK715" s="6"/>
      <c r="AL715" s="6"/>
      <c r="AM715" s="6"/>
      <c r="AN715" s="6"/>
    </row>
    <row r="716" spans="32:40" ht="12" customHeight="1">
      <c r="AF716" s="6"/>
      <c r="AG716" s="6"/>
      <c r="AH716" s="6"/>
      <c r="AI716" s="6"/>
      <c r="AJ716" s="6"/>
      <c r="AK716" s="6"/>
      <c r="AL716" s="6"/>
      <c r="AM716" s="6"/>
      <c r="AN716" s="6"/>
    </row>
    <row r="717" spans="32:40" ht="12" customHeight="1">
      <c r="AF717" s="6"/>
      <c r="AG717" s="6"/>
      <c r="AH717" s="6"/>
      <c r="AI717" s="6"/>
      <c r="AJ717" s="6"/>
      <c r="AK717" s="6"/>
      <c r="AL717" s="6"/>
      <c r="AM717" s="6"/>
      <c r="AN717" s="6"/>
    </row>
    <row r="718" spans="32:40" ht="12" customHeight="1">
      <c r="AF718" s="6"/>
      <c r="AG718" s="6"/>
      <c r="AH718" s="6"/>
      <c r="AI718" s="6"/>
      <c r="AJ718" s="6"/>
      <c r="AK718" s="6"/>
      <c r="AL718" s="6"/>
      <c r="AM718" s="6"/>
      <c r="AN718" s="6"/>
    </row>
    <row r="719" spans="32:40" ht="12" customHeight="1">
      <c r="AF719" s="6"/>
      <c r="AG719" s="6"/>
      <c r="AH719" s="6"/>
      <c r="AI719" s="6"/>
      <c r="AJ719" s="6"/>
      <c r="AK719" s="6"/>
      <c r="AL719" s="6"/>
      <c r="AM719" s="6"/>
      <c r="AN719" s="6"/>
    </row>
    <row r="720" spans="32:40" ht="12" customHeight="1">
      <c r="AF720" s="6"/>
      <c r="AG720" s="6"/>
      <c r="AH720" s="6"/>
      <c r="AI720" s="6"/>
      <c r="AJ720" s="6"/>
      <c r="AK720" s="6"/>
      <c r="AL720" s="6"/>
      <c r="AM720" s="6"/>
      <c r="AN720" s="6"/>
    </row>
    <row r="721" spans="32:40" ht="12" customHeight="1">
      <c r="AF721" s="6"/>
      <c r="AG721" s="6"/>
      <c r="AH721" s="6"/>
      <c r="AI721" s="6"/>
      <c r="AJ721" s="6"/>
      <c r="AK721" s="6"/>
      <c r="AL721" s="6"/>
      <c r="AM721" s="6"/>
      <c r="AN721" s="6"/>
    </row>
    <row r="722" spans="32:40" ht="12" customHeight="1">
      <c r="AF722" s="6"/>
      <c r="AG722" s="6"/>
      <c r="AH722" s="6"/>
      <c r="AI722" s="6"/>
      <c r="AJ722" s="6"/>
      <c r="AK722" s="6"/>
      <c r="AL722" s="6"/>
      <c r="AM722" s="6"/>
      <c r="AN722" s="6"/>
    </row>
    <row r="723" spans="32:40" ht="12" customHeight="1">
      <c r="AF723" s="6"/>
      <c r="AG723" s="6"/>
      <c r="AH723" s="6"/>
      <c r="AI723" s="6"/>
      <c r="AJ723" s="6"/>
      <c r="AK723" s="6"/>
      <c r="AL723" s="6"/>
      <c r="AM723" s="6"/>
      <c r="AN723" s="6"/>
    </row>
    <row r="724" spans="32:40" ht="12" customHeight="1">
      <c r="AF724" s="6"/>
      <c r="AG724" s="6"/>
      <c r="AH724" s="6"/>
      <c r="AI724" s="6"/>
      <c r="AJ724" s="6"/>
      <c r="AK724" s="6"/>
      <c r="AL724" s="6"/>
      <c r="AM724" s="6"/>
      <c r="AN724" s="6"/>
    </row>
    <row r="725" spans="32:40" ht="12" customHeight="1">
      <c r="AF725" s="6"/>
      <c r="AG725" s="6"/>
      <c r="AH725" s="6"/>
      <c r="AI725" s="6"/>
      <c r="AJ725" s="6"/>
      <c r="AK725" s="6"/>
      <c r="AL725" s="6"/>
      <c r="AM725" s="6"/>
      <c r="AN725" s="6"/>
    </row>
    <row r="726" spans="32:40" ht="12" customHeight="1">
      <c r="AF726" s="6"/>
      <c r="AG726" s="6"/>
      <c r="AH726" s="6"/>
      <c r="AI726" s="6"/>
      <c r="AJ726" s="6"/>
      <c r="AK726" s="6"/>
      <c r="AL726" s="6"/>
      <c r="AM726" s="6"/>
      <c r="AN726" s="6"/>
    </row>
    <row r="727" spans="32:40" ht="12" customHeight="1">
      <c r="AF727" s="6"/>
      <c r="AG727" s="6"/>
      <c r="AH727" s="6"/>
      <c r="AI727" s="6"/>
      <c r="AJ727" s="6"/>
      <c r="AK727" s="6"/>
      <c r="AL727" s="6"/>
      <c r="AM727" s="6"/>
      <c r="AN727" s="6"/>
    </row>
    <row r="728" spans="32:40" ht="12" customHeight="1">
      <c r="AF728" s="6"/>
      <c r="AG728" s="6"/>
      <c r="AH728" s="6"/>
      <c r="AI728" s="6"/>
      <c r="AJ728" s="6"/>
      <c r="AK728" s="6"/>
      <c r="AL728" s="6"/>
      <c r="AM728" s="6"/>
      <c r="AN728" s="6"/>
    </row>
    <row r="729" spans="32:40" ht="12" customHeight="1">
      <c r="AF729" s="6"/>
      <c r="AG729" s="6"/>
      <c r="AH729" s="6"/>
      <c r="AI729" s="6"/>
      <c r="AJ729" s="6"/>
      <c r="AK729" s="6"/>
      <c r="AL729" s="6"/>
      <c r="AM729" s="6"/>
      <c r="AN729" s="6"/>
    </row>
    <row r="730" spans="32:40" ht="12" customHeight="1">
      <c r="AF730" s="6"/>
      <c r="AG730" s="6"/>
      <c r="AH730" s="6"/>
      <c r="AI730" s="6"/>
      <c r="AJ730" s="6"/>
      <c r="AK730" s="6"/>
      <c r="AL730" s="6"/>
      <c r="AM730" s="6"/>
      <c r="AN730" s="6"/>
    </row>
    <row r="731" spans="32:40" ht="12" customHeight="1">
      <c r="AF731" s="6"/>
      <c r="AG731" s="6"/>
      <c r="AH731" s="6"/>
      <c r="AI731" s="6"/>
      <c r="AJ731" s="6"/>
      <c r="AK731" s="6"/>
      <c r="AL731" s="6"/>
      <c r="AM731" s="6"/>
      <c r="AN731" s="6"/>
    </row>
    <row r="732" spans="32:40" ht="12" customHeight="1">
      <c r="AF732" s="6"/>
      <c r="AG732" s="6"/>
      <c r="AH732" s="6"/>
      <c r="AI732" s="6"/>
      <c r="AJ732" s="6"/>
      <c r="AK732" s="6"/>
      <c r="AL732" s="6"/>
      <c r="AM732" s="6"/>
      <c r="AN732" s="6"/>
    </row>
    <row r="733" spans="32:40" ht="12" customHeight="1">
      <c r="AF733" s="6"/>
      <c r="AG733" s="6"/>
      <c r="AH733" s="6"/>
      <c r="AI733" s="6"/>
      <c r="AJ733" s="6"/>
      <c r="AK733" s="6"/>
      <c r="AL733" s="6"/>
      <c r="AM733" s="6"/>
      <c r="AN733" s="6"/>
    </row>
    <row r="734" spans="32:40" ht="12" customHeight="1">
      <c r="AF734" s="6"/>
      <c r="AG734" s="6"/>
      <c r="AH734" s="6"/>
      <c r="AI734" s="6"/>
      <c r="AJ734" s="6"/>
      <c r="AK734" s="6"/>
      <c r="AL734" s="6"/>
      <c r="AM734" s="6"/>
      <c r="AN734" s="6"/>
    </row>
    <row r="735" spans="32:40" ht="12" customHeight="1">
      <c r="AF735" s="6"/>
      <c r="AG735" s="6"/>
      <c r="AH735" s="6"/>
      <c r="AI735" s="6"/>
      <c r="AJ735" s="6"/>
      <c r="AK735" s="6"/>
      <c r="AL735" s="6"/>
      <c r="AM735" s="6"/>
      <c r="AN735" s="6"/>
    </row>
    <row r="736" spans="32:40" ht="12" customHeight="1">
      <c r="AF736" s="6"/>
      <c r="AG736" s="6"/>
      <c r="AH736" s="6"/>
      <c r="AI736" s="6"/>
      <c r="AJ736" s="6"/>
      <c r="AK736" s="6"/>
      <c r="AL736" s="6"/>
      <c r="AM736" s="6"/>
      <c r="AN736" s="6"/>
    </row>
    <row r="737" spans="32:40" ht="12" customHeight="1">
      <c r="AF737" s="6"/>
      <c r="AG737" s="6"/>
      <c r="AH737" s="6"/>
      <c r="AI737" s="6"/>
      <c r="AJ737" s="6"/>
      <c r="AK737" s="6"/>
      <c r="AL737" s="6"/>
      <c r="AM737" s="6"/>
      <c r="AN737" s="6"/>
    </row>
    <row r="738" spans="32:40" ht="12" customHeight="1">
      <c r="AF738" s="6"/>
      <c r="AG738" s="6"/>
      <c r="AH738" s="6"/>
      <c r="AI738" s="6"/>
      <c r="AJ738" s="6"/>
      <c r="AK738" s="6"/>
      <c r="AL738" s="6"/>
      <c r="AM738" s="6"/>
      <c r="AN738" s="6"/>
    </row>
    <row r="739" spans="32:40" ht="12" customHeight="1">
      <c r="AF739" s="6"/>
      <c r="AG739" s="6"/>
      <c r="AH739" s="6"/>
      <c r="AI739" s="6"/>
      <c r="AJ739" s="6"/>
      <c r="AK739" s="6"/>
      <c r="AL739" s="6"/>
      <c r="AM739" s="6"/>
      <c r="AN739" s="6"/>
    </row>
    <row r="740" spans="32:40" ht="12" customHeight="1">
      <c r="AF740" s="6"/>
      <c r="AG740" s="6"/>
      <c r="AH740" s="6"/>
      <c r="AI740" s="6"/>
      <c r="AJ740" s="6"/>
      <c r="AK740" s="6"/>
      <c r="AL740" s="6"/>
      <c r="AM740" s="6"/>
      <c r="AN740" s="6"/>
    </row>
    <row r="741" spans="32:40" ht="12" customHeight="1">
      <c r="AF741" s="6"/>
      <c r="AG741" s="6"/>
      <c r="AH741" s="6"/>
      <c r="AI741" s="6"/>
      <c r="AJ741" s="6"/>
      <c r="AK741" s="6"/>
      <c r="AL741" s="6"/>
      <c r="AM741" s="6"/>
      <c r="AN741" s="6"/>
    </row>
    <row r="742" spans="32:40" ht="12" customHeight="1">
      <c r="AF742" s="6"/>
      <c r="AG742" s="6"/>
      <c r="AH742" s="6"/>
      <c r="AI742" s="6"/>
      <c r="AJ742" s="6"/>
      <c r="AK742" s="6"/>
      <c r="AL742" s="6"/>
      <c r="AM742" s="6"/>
      <c r="AN742" s="6"/>
    </row>
    <row r="743" spans="32:40" ht="12" customHeight="1">
      <c r="AF743" s="6"/>
      <c r="AG743" s="6"/>
      <c r="AH743" s="6"/>
      <c r="AI743" s="6"/>
      <c r="AJ743" s="6"/>
      <c r="AK743" s="6"/>
      <c r="AL743" s="6"/>
      <c r="AM743" s="6"/>
      <c r="AN743" s="6"/>
    </row>
    <row r="744" spans="32:40" ht="12" customHeight="1">
      <c r="AF744" s="6"/>
      <c r="AG744" s="6"/>
      <c r="AH744" s="6"/>
      <c r="AI744" s="6"/>
      <c r="AJ744" s="6"/>
      <c r="AK744" s="6"/>
      <c r="AL744" s="6"/>
      <c r="AM744" s="6"/>
      <c r="AN744" s="6"/>
    </row>
    <row r="745" spans="32:40" ht="12" customHeight="1">
      <c r="AF745" s="6"/>
      <c r="AG745" s="6"/>
      <c r="AH745" s="6"/>
      <c r="AI745" s="6"/>
      <c r="AJ745" s="6"/>
      <c r="AK745" s="6"/>
      <c r="AL745" s="6"/>
      <c r="AM745" s="6"/>
      <c r="AN745" s="6"/>
    </row>
    <row r="746" spans="32:40" ht="12" customHeight="1">
      <c r="AF746" s="6"/>
      <c r="AG746" s="6"/>
      <c r="AH746" s="6"/>
      <c r="AI746" s="6"/>
      <c r="AJ746" s="6"/>
      <c r="AK746" s="6"/>
      <c r="AL746" s="6"/>
      <c r="AM746" s="6"/>
      <c r="AN746" s="6"/>
    </row>
    <row r="747" spans="32:40" ht="12" customHeight="1">
      <c r="AF747" s="6"/>
      <c r="AG747" s="6"/>
      <c r="AH747" s="6"/>
      <c r="AI747" s="6"/>
      <c r="AJ747" s="6"/>
      <c r="AK747" s="6"/>
      <c r="AL747" s="6"/>
      <c r="AM747" s="6"/>
      <c r="AN747" s="6"/>
    </row>
    <row r="748" spans="32:40" ht="12" customHeight="1">
      <c r="AF748" s="6"/>
      <c r="AG748" s="6"/>
      <c r="AH748" s="6"/>
      <c r="AI748" s="6"/>
      <c r="AJ748" s="6"/>
      <c r="AK748" s="6"/>
      <c r="AL748" s="6"/>
      <c r="AM748" s="6"/>
      <c r="AN748" s="6"/>
    </row>
    <row r="749" spans="32:40" ht="12" customHeight="1">
      <c r="AF749" s="6"/>
      <c r="AG749" s="6"/>
      <c r="AH749" s="6"/>
      <c r="AI749" s="6"/>
      <c r="AJ749" s="6"/>
      <c r="AK749" s="6"/>
      <c r="AL749" s="6"/>
      <c r="AM749" s="6"/>
      <c r="AN749" s="6"/>
    </row>
    <row r="750" spans="32:40" ht="12" customHeight="1">
      <c r="AF750" s="6"/>
      <c r="AG750" s="6"/>
      <c r="AH750" s="6"/>
      <c r="AI750" s="6"/>
      <c r="AJ750" s="6"/>
      <c r="AK750" s="6"/>
      <c r="AL750" s="6"/>
      <c r="AM750" s="6"/>
      <c r="AN750" s="6"/>
    </row>
    <row r="751" spans="32:40" ht="12" customHeight="1">
      <c r="AF751" s="6"/>
      <c r="AG751" s="6"/>
      <c r="AH751" s="6"/>
      <c r="AI751" s="6"/>
      <c r="AJ751" s="6"/>
      <c r="AK751" s="6"/>
      <c r="AL751" s="6"/>
      <c r="AM751" s="6"/>
      <c r="AN751" s="6"/>
    </row>
    <row r="752" spans="32:40" ht="12" customHeight="1">
      <c r="AF752" s="6"/>
      <c r="AG752" s="6"/>
      <c r="AH752" s="6"/>
      <c r="AI752" s="6"/>
      <c r="AJ752" s="6"/>
      <c r="AK752" s="6"/>
      <c r="AL752" s="6"/>
      <c r="AM752" s="6"/>
      <c r="AN752" s="6"/>
    </row>
    <row r="753" spans="32:40" ht="12" customHeight="1">
      <c r="AF753" s="6"/>
      <c r="AG753" s="6"/>
      <c r="AH753" s="6"/>
      <c r="AI753" s="6"/>
      <c r="AJ753" s="6"/>
      <c r="AK753" s="6"/>
      <c r="AL753" s="6"/>
      <c r="AM753" s="6"/>
      <c r="AN753" s="6"/>
    </row>
    <row r="754" spans="32:40" ht="12" customHeight="1">
      <c r="AF754" s="6"/>
      <c r="AG754" s="6"/>
      <c r="AH754" s="6"/>
      <c r="AI754" s="6"/>
      <c r="AJ754" s="6"/>
      <c r="AK754" s="6"/>
      <c r="AL754" s="6"/>
      <c r="AM754" s="6"/>
      <c r="AN754" s="6"/>
    </row>
    <row r="755" spans="32:40" ht="12" customHeight="1">
      <c r="AF755" s="6"/>
      <c r="AG755" s="6"/>
      <c r="AH755" s="6"/>
      <c r="AI755" s="6"/>
      <c r="AJ755" s="6"/>
      <c r="AK755" s="6"/>
      <c r="AL755" s="6"/>
      <c r="AM755" s="6"/>
      <c r="AN755" s="6"/>
    </row>
    <row r="756" spans="32:40" ht="12" customHeight="1">
      <c r="AF756" s="6"/>
      <c r="AG756" s="6"/>
      <c r="AH756" s="6"/>
      <c r="AI756" s="6"/>
      <c r="AJ756" s="6"/>
      <c r="AK756" s="6"/>
      <c r="AL756" s="6"/>
      <c r="AM756" s="6"/>
      <c r="AN756" s="6"/>
    </row>
    <row r="757" spans="32:40" ht="12" customHeight="1">
      <c r="AF757" s="6"/>
      <c r="AG757" s="6"/>
      <c r="AH757" s="6"/>
      <c r="AI757" s="6"/>
      <c r="AJ757" s="6"/>
      <c r="AK757" s="6"/>
      <c r="AL757" s="6"/>
      <c r="AM757" s="6"/>
      <c r="AN757" s="6"/>
    </row>
    <row r="758" spans="32:40" ht="12" customHeight="1">
      <c r="AF758" s="6"/>
      <c r="AG758" s="6"/>
      <c r="AH758" s="6"/>
      <c r="AI758" s="6"/>
      <c r="AJ758" s="6"/>
      <c r="AK758" s="6"/>
      <c r="AL758" s="6"/>
      <c r="AM758" s="6"/>
      <c r="AN758" s="6"/>
    </row>
    <row r="759" spans="32:40" ht="12" customHeight="1">
      <c r="AF759" s="6"/>
      <c r="AG759" s="6"/>
      <c r="AH759" s="6"/>
      <c r="AI759" s="6"/>
      <c r="AJ759" s="6"/>
      <c r="AK759" s="6"/>
      <c r="AL759" s="6"/>
      <c r="AM759" s="6"/>
      <c r="AN759" s="6"/>
    </row>
    <row r="760" spans="32:40" ht="12" customHeight="1">
      <c r="AF760" s="6"/>
      <c r="AG760" s="6"/>
      <c r="AH760" s="6"/>
      <c r="AI760" s="6"/>
      <c r="AJ760" s="6"/>
      <c r="AK760" s="6"/>
      <c r="AL760" s="6"/>
      <c r="AM760" s="6"/>
      <c r="AN760" s="6"/>
    </row>
    <row r="761" spans="32:40" ht="12" customHeight="1">
      <c r="AF761" s="6"/>
      <c r="AG761" s="6"/>
      <c r="AH761" s="6"/>
      <c r="AI761" s="6"/>
      <c r="AJ761" s="6"/>
      <c r="AK761" s="6"/>
      <c r="AL761" s="6"/>
      <c r="AM761" s="6"/>
      <c r="AN761" s="6"/>
    </row>
    <row r="762" spans="32:40" ht="12" customHeight="1">
      <c r="AF762" s="6"/>
      <c r="AG762" s="6"/>
      <c r="AH762" s="6"/>
      <c r="AI762" s="6"/>
      <c r="AJ762" s="6"/>
      <c r="AK762" s="6"/>
      <c r="AL762" s="6"/>
      <c r="AM762" s="6"/>
      <c r="AN762" s="6"/>
    </row>
    <row r="763" spans="32:40" ht="12" customHeight="1">
      <c r="AF763" s="6"/>
      <c r="AG763" s="6"/>
      <c r="AH763" s="6"/>
      <c r="AI763" s="6"/>
      <c r="AJ763" s="6"/>
      <c r="AK763" s="6"/>
      <c r="AL763" s="6"/>
      <c r="AM763" s="6"/>
      <c r="AN763" s="6"/>
    </row>
    <row r="764" spans="32:40" ht="12" customHeight="1">
      <c r="AF764" s="6"/>
      <c r="AG764" s="6"/>
      <c r="AH764" s="6"/>
      <c r="AI764" s="6"/>
      <c r="AJ764" s="6"/>
      <c r="AK764" s="6"/>
      <c r="AL764" s="6"/>
      <c r="AM764" s="6"/>
      <c r="AN764" s="6"/>
    </row>
    <row r="765" spans="32:40" ht="12" customHeight="1">
      <c r="AF765" s="6"/>
      <c r="AG765" s="6"/>
      <c r="AH765" s="6"/>
      <c r="AI765" s="6"/>
      <c r="AJ765" s="6"/>
      <c r="AK765" s="6"/>
      <c r="AL765" s="6"/>
      <c r="AM765" s="6"/>
      <c r="AN765" s="6"/>
    </row>
    <row r="766" spans="32:40" ht="12" customHeight="1">
      <c r="AF766" s="6"/>
      <c r="AG766" s="6"/>
      <c r="AH766" s="6"/>
      <c r="AI766" s="6"/>
      <c r="AJ766" s="6"/>
      <c r="AK766" s="6"/>
      <c r="AL766" s="6"/>
      <c r="AM766" s="6"/>
      <c r="AN766" s="6"/>
    </row>
    <row r="767" spans="32:40" ht="12" customHeight="1">
      <c r="AF767" s="6"/>
      <c r="AG767" s="6"/>
      <c r="AH767" s="6"/>
      <c r="AI767" s="6"/>
      <c r="AJ767" s="6"/>
      <c r="AK767" s="6"/>
      <c r="AL767" s="6"/>
      <c r="AM767" s="6"/>
      <c r="AN767" s="6"/>
    </row>
    <row r="768" spans="32:40" ht="12" customHeight="1">
      <c r="AF768" s="6"/>
      <c r="AG768" s="6"/>
      <c r="AH768" s="6"/>
      <c r="AI768" s="6"/>
      <c r="AJ768" s="6"/>
      <c r="AK768" s="6"/>
      <c r="AL768" s="6"/>
      <c r="AM768" s="6"/>
      <c r="AN768" s="6"/>
    </row>
    <row r="769" spans="32:40" ht="12" customHeight="1">
      <c r="AF769" s="6"/>
      <c r="AG769" s="6"/>
      <c r="AH769" s="6"/>
      <c r="AI769" s="6"/>
      <c r="AJ769" s="6"/>
      <c r="AK769" s="6"/>
      <c r="AL769" s="6"/>
      <c r="AM769" s="6"/>
      <c r="AN769" s="6"/>
    </row>
    <row r="770" spans="32:40" ht="12" customHeight="1">
      <c r="AF770" s="6"/>
      <c r="AG770" s="6"/>
      <c r="AH770" s="6"/>
      <c r="AI770" s="6"/>
      <c r="AJ770" s="6"/>
      <c r="AK770" s="6"/>
      <c r="AL770" s="6"/>
      <c r="AM770" s="6"/>
      <c r="AN770" s="6"/>
    </row>
    <row r="771" spans="32:40" ht="12" customHeight="1">
      <c r="AF771" s="6"/>
      <c r="AG771" s="6"/>
      <c r="AH771" s="6"/>
      <c r="AI771" s="6"/>
      <c r="AJ771" s="6"/>
      <c r="AK771" s="6"/>
      <c r="AL771" s="6"/>
      <c r="AM771" s="6"/>
      <c r="AN771" s="6"/>
    </row>
    <row r="772" spans="32:40" ht="12" customHeight="1">
      <c r="AF772" s="6"/>
      <c r="AG772" s="6"/>
      <c r="AH772" s="6"/>
      <c r="AI772" s="6"/>
      <c r="AJ772" s="6"/>
      <c r="AK772" s="6"/>
      <c r="AL772" s="6"/>
      <c r="AM772" s="6"/>
      <c r="AN772" s="6"/>
    </row>
    <row r="773" spans="32:40" ht="12" customHeight="1">
      <c r="AF773" s="6"/>
      <c r="AG773" s="6"/>
      <c r="AH773" s="6"/>
      <c r="AI773" s="6"/>
      <c r="AJ773" s="6"/>
      <c r="AK773" s="6"/>
      <c r="AL773" s="6"/>
      <c r="AM773" s="6"/>
      <c r="AN773" s="6"/>
    </row>
    <row r="774" spans="32:40" ht="12" customHeight="1">
      <c r="AF774" s="6"/>
      <c r="AG774" s="6"/>
      <c r="AH774" s="6"/>
      <c r="AI774" s="6"/>
      <c r="AJ774" s="6"/>
      <c r="AK774" s="6"/>
      <c r="AL774" s="6"/>
      <c r="AM774" s="6"/>
      <c r="AN774" s="6"/>
    </row>
    <row r="775" spans="32:40" ht="12" customHeight="1">
      <c r="AF775" s="6"/>
      <c r="AG775" s="6"/>
      <c r="AH775" s="6"/>
      <c r="AI775" s="6"/>
      <c r="AJ775" s="6"/>
      <c r="AK775" s="6"/>
      <c r="AL775" s="6"/>
      <c r="AM775" s="6"/>
      <c r="AN775" s="6"/>
    </row>
    <row r="776" spans="32:40" ht="12" customHeight="1">
      <c r="AF776" s="6"/>
      <c r="AG776" s="6"/>
      <c r="AH776" s="6"/>
      <c r="AI776" s="6"/>
      <c r="AJ776" s="6"/>
      <c r="AK776" s="6"/>
      <c r="AL776" s="6"/>
      <c r="AM776" s="6"/>
      <c r="AN776" s="6"/>
    </row>
    <row r="777" spans="32:40" ht="12" customHeight="1">
      <c r="AF777" s="6"/>
      <c r="AG777" s="6"/>
      <c r="AH777" s="6"/>
      <c r="AI777" s="6"/>
      <c r="AJ777" s="6"/>
      <c r="AK777" s="6"/>
      <c r="AL777" s="6"/>
      <c r="AM777" s="6"/>
      <c r="AN777" s="6"/>
    </row>
    <row r="778" spans="32:40" ht="12" customHeight="1">
      <c r="AF778" s="6"/>
      <c r="AG778" s="6"/>
      <c r="AH778" s="6"/>
      <c r="AI778" s="6"/>
      <c r="AJ778" s="6"/>
      <c r="AK778" s="6"/>
      <c r="AL778" s="6"/>
      <c r="AM778" s="6"/>
      <c r="AN778" s="6"/>
    </row>
    <row r="779" spans="32:40" ht="12" customHeight="1">
      <c r="AF779" s="6"/>
      <c r="AG779" s="6"/>
      <c r="AH779" s="6"/>
      <c r="AI779" s="6"/>
      <c r="AJ779" s="6"/>
      <c r="AK779" s="6"/>
      <c r="AL779" s="6"/>
      <c r="AM779" s="6"/>
      <c r="AN779" s="6"/>
    </row>
    <row r="780" spans="32:40" ht="12" customHeight="1">
      <c r="AF780" s="6"/>
      <c r="AG780" s="6"/>
      <c r="AH780" s="6"/>
      <c r="AI780" s="6"/>
      <c r="AJ780" s="6"/>
      <c r="AK780" s="6"/>
      <c r="AL780" s="6"/>
      <c r="AM780" s="6"/>
      <c r="AN780" s="6"/>
    </row>
    <row r="781" spans="32:40" ht="12" customHeight="1">
      <c r="AF781" s="6"/>
      <c r="AG781" s="6"/>
      <c r="AH781" s="6"/>
      <c r="AI781" s="6"/>
      <c r="AJ781" s="6"/>
      <c r="AK781" s="6"/>
      <c r="AL781" s="6"/>
      <c r="AM781" s="6"/>
      <c r="AN781" s="6"/>
    </row>
    <row r="782" spans="32:40" ht="12" customHeight="1">
      <c r="AF782" s="6"/>
      <c r="AG782" s="6"/>
      <c r="AH782" s="6"/>
      <c r="AI782" s="6"/>
      <c r="AJ782" s="6"/>
      <c r="AK782" s="6"/>
      <c r="AL782" s="6"/>
      <c r="AM782" s="6"/>
      <c r="AN782" s="6"/>
    </row>
    <row r="783" spans="32:40" ht="12" customHeight="1">
      <c r="AF783" s="6"/>
      <c r="AG783" s="6"/>
      <c r="AH783" s="6"/>
      <c r="AI783" s="6"/>
      <c r="AJ783" s="6"/>
      <c r="AK783" s="6"/>
      <c r="AL783" s="6"/>
      <c r="AM783" s="6"/>
      <c r="AN783" s="6"/>
    </row>
    <row r="784" spans="32:40" ht="12" customHeight="1">
      <c r="AF784" s="6"/>
      <c r="AG784" s="6"/>
      <c r="AH784" s="6"/>
      <c r="AI784" s="6"/>
      <c r="AJ784" s="6"/>
      <c r="AK784" s="6"/>
      <c r="AL784" s="6"/>
      <c r="AM784" s="6"/>
      <c r="AN784" s="6"/>
    </row>
    <row r="785" spans="32:40" ht="12" customHeight="1">
      <c r="AF785" s="6"/>
      <c r="AG785" s="6"/>
      <c r="AH785" s="6"/>
      <c r="AI785" s="6"/>
      <c r="AJ785" s="6"/>
      <c r="AK785" s="6"/>
      <c r="AL785" s="6"/>
      <c r="AM785" s="6"/>
      <c r="AN785" s="6"/>
    </row>
    <row r="786" spans="32:40" ht="12" customHeight="1">
      <c r="AF786" s="6"/>
      <c r="AG786" s="6"/>
      <c r="AH786" s="6"/>
      <c r="AI786" s="6"/>
      <c r="AJ786" s="6"/>
      <c r="AK786" s="6"/>
      <c r="AL786" s="6"/>
      <c r="AM786" s="6"/>
      <c r="AN786" s="6"/>
    </row>
    <row r="787" spans="32:40" ht="12" customHeight="1">
      <c r="AF787" s="6"/>
      <c r="AG787" s="6"/>
      <c r="AH787" s="6"/>
      <c r="AI787" s="6"/>
      <c r="AJ787" s="6"/>
      <c r="AK787" s="6"/>
      <c r="AL787" s="6"/>
      <c r="AM787" s="6"/>
      <c r="AN787" s="6"/>
    </row>
    <row r="788" spans="32:40" ht="12" customHeight="1">
      <c r="AF788" s="6"/>
      <c r="AG788" s="6"/>
      <c r="AH788" s="6"/>
      <c r="AI788" s="6"/>
      <c r="AJ788" s="6"/>
      <c r="AK788" s="6"/>
      <c r="AL788" s="6"/>
      <c r="AM788" s="6"/>
      <c r="AN788" s="6"/>
    </row>
    <row r="789" spans="32:40" ht="12" customHeight="1">
      <c r="AF789" s="6"/>
      <c r="AG789" s="6"/>
      <c r="AH789" s="6"/>
      <c r="AI789" s="6"/>
      <c r="AJ789" s="6"/>
      <c r="AK789" s="6"/>
      <c r="AL789" s="6"/>
      <c r="AM789" s="6"/>
      <c r="AN789" s="6"/>
    </row>
    <row r="790" spans="32:40" ht="12" customHeight="1">
      <c r="AF790" s="6"/>
      <c r="AG790" s="6"/>
      <c r="AH790" s="6"/>
      <c r="AI790" s="6"/>
      <c r="AJ790" s="6"/>
      <c r="AK790" s="6"/>
      <c r="AL790" s="6"/>
      <c r="AM790" s="6"/>
      <c r="AN790" s="6"/>
    </row>
    <row r="791" spans="32:40" ht="12" customHeight="1">
      <c r="AF791" s="6"/>
      <c r="AG791" s="6"/>
      <c r="AH791" s="6"/>
      <c r="AI791" s="6"/>
      <c r="AJ791" s="6"/>
      <c r="AK791" s="6"/>
      <c r="AL791" s="6"/>
      <c r="AM791" s="6"/>
      <c r="AN791" s="6"/>
    </row>
    <row r="792" spans="32:40" ht="12" customHeight="1">
      <c r="AF792" s="6"/>
      <c r="AG792" s="6"/>
      <c r="AH792" s="6"/>
      <c r="AI792" s="6"/>
      <c r="AJ792" s="6"/>
      <c r="AK792" s="6"/>
      <c r="AL792" s="6"/>
      <c r="AM792" s="6"/>
      <c r="AN792" s="6"/>
    </row>
    <row r="793" spans="32:40" ht="12" customHeight="1">
      <c r="AF793" s="6"/>
      <c r="AG793" s="6"/>
      <c r="AH793" s="6"/>
      <c r="AI793" s="6"/>
      <c r="AJ793" s="6"/>
      <c r="AK793" s="6"/>
      <c r="AL793" s="6"/>
      <c r="AM793" s="6"/>
      <c r="AN793" s="6"/>
    </row>
    <row r="794" spans="32:40" ht="12" customHeight="1">
      <c r="AF794" s="6"/>
      <c r="AG794" s="6"/>
      <c r="AH794" s="6"/>
      <c r="AI794" s="6"/>
      <c r="AJ794" s="6"/>
      <c r="AK794" s="6"/>
      <c r="AL794" s="6"/>
      <c r="AM794" s="6"/>
      <c r="AN794" s="6"/>
    </row>
    <row r="795" spans="32:40" ht="12" customHeight="1">
      <c r="AF795" s="6"/>
      <c r="AG795" s="6"/>
      <c r="AH795" s="6"/>
      <c r="AI795" s="6"/>
      <c r="AJ795" s="6"/>
      <c r="AK795" s="6"/>
      <c r="AL795" s="6"/>
      <c r="AM795" s="6"/>
      <c r="AN795" s="6"/>
    </row>
    <row r="796" spans="32:40" ht="12" customHeight="1">
      <c r="AF796" s="6"/>
      <c r="AG796" s="6"/>
      <c r="AH796" s="6"/>
      <c r="AI796" s="6"/>
      <c r="AJ796" s="6"/>
      <c r="AK796" s="6"/>
      <c r="AL796" s="6"/>
      <c r="AM796" s="6"/>
      <c r="AN796" s="6"/>
    </row>
    <row r="797" spans="32:40" ht="12" customHeight="1">
      <c r="AF797" s="6"/>
      <c r="AG797" s="6"/>
      <c r="AH797" s="6"/>
      <c r="AI797" s="6"/>
      <c r="AJ797" s="6"/>
      <c r="AK797" s="6"/>
      <c r="AL797" s="6"/>
      <c r="AM797" s="6"/>
      <c r="AN797" s="6"/>
    </row>
    <row r="798" spans="32:40" ht="12" customHeight="1">
      <c r="AF798" s="6"/>
      <c r="AG798" s="6"/>
      <c r="AH798" s="6"/>
      <c r="AI798" s="6"/>
      <c r="AJ798" s="6"/>
      <c r="AK798" s="6"/>
      <c r="AL798" s="6"/>
      <c r="AM798" s="6"/>
      <c r="AN798" s="6"/>
    </row>
    <row r="799" spans="32:40" ht="12" customHeight="1">
      <c r="AF799" s="6"/>
      <c r="AG799" s="6"/>
      <c r="AH799" s="6"/>
      <c r="AI799" s="6"/>
      <c r="AJ799" s="6"/>
      <c r="AK799" s="6"/>
      <c r="AL799" s="6"/>
      <c r="AM799" s="6"/>
      <c r="AN799" s="6"/>
    </row>
    <row r="800" spans="32:40" ht="12" customHeight="1">
      <c r="AF800" s="6"/>
      <c r="AG800" s="6"/>
      <c r="AH800" s="6"/>
      <c r="AI800" s="6"/>
      <c r="AJ800" s="6"/>
      <c r="AK800" s="6"/>
      <c r="AL800" s="6"/>
      <c r="AM800" s="6"/>
      <c r="AN800" s="6"/>
    </row>
    <row r="801" spans="32:40" ht="12" customHeight="1">
      <c r="AF801" s="6"/>
      <c r="AG801" s="6"/>
      <c r="AH801" s="6"/>
      <c r="AI801" s="6"/>
      <c r="AJ801" s="6"/>
      <c r="AK801" s="6"/>
      <c r="AL801" s="6"/>
      <c r="AM801" s="6"/>
      <c r="AN801" s="6"/>
    </row>
    <row r="802" spans="32:40" ht="12" customHeight="1">
      <c r="AF802" s="6"/>
      <c r="AG802" s="6"/>
      <c r="AH802" s="6"/>
      <c r="AI802" s="6"/>
      <c r="AJ802" s="6"/>
      <c r="AK802" s="6"/>
      <c r="AL802" s="6"/>
      <c r="AM802" s="6"/>
      <c r="AN802" s="6"/>
    </row>
    <row r="803" spans="32:40" ht="12" customHeight="1">
      <c r="AF803" s="6"/>
      <c r="AG803" s="6"/>
      <c r="AH803" s="6"/>
      <c r="AI803" s="6"/>
      <c r="AJ803" s="6"/>
      <c r="AK803" s="6"/>
      <c r="AL803" s="6"/>
      <c r="AM803" s="6"/>
      <c r="AN803" s="6"/>
    </row>
    <row r="804" spans="32:40" ht="12" customHeight="1">
      <c r="AF804" s="6"/>
      <c r="AG804" s="6"/>
      <c r="AH804" s="6"/>
      <c r="AI804" s="6"/>
      <c r="AJ804" s="6"/>
      <c r="AK804" s="6"/>
      <c r="AL804" s="6"/>
      <c r="AM804" s="6"/>
      <c r="AN804" s="6"/>
    </row>
    <row r="805" spans="32:40" ht="12" customHeight="1">
      <c r="AF805" s="6"/>
      <c r="AG805" s="6"/>
      <c r="AH805" s="6"/>
      <c r="AI805" s="6"/>
      <c r="AJ805" s="6"/>
      <c r="AK805" s="6"/>
      <c r="AL805" s="6"/>
      <c r="AM805" s="6"/>
      <c r="AN805" s="6"/>
    </row>
    <row r="806" spans="32:40" ht="12" customHeight="1">
      <c r="AF806" s="6"/>
      <c r="AG806" s="6"/>
      <c r="AH806" s="6"/>
      <c r="AI806" s="6"/>
      <c r="AJ806" s="6"/>
      <c r="AK806" s="6"/>
      <c r="AL806" s="6"/>
      <c r="AM806" s="6"/>
      <c r="AN806" s="6"/>
    </row>
    <row r="807" spans="32:40" ht="12" customHeight="1">
      <c r="AF807" s="6"/>
      <c r="AG807" s="6"/>
      <c r="AH807" s="6"/>
      <c r="AI807" s="6"/>
      <c r="AJ807" s="6"/>
      <c r="AK807" s="6"/>
      <c r="AL807" s="6"/>
      <c r="AM807" s="6"/>
      <c r="AN807" s="6"/>
    </row>
    <row r="808" spans="32:40" ht="12" customHeight="1">
      <c r="AF808" s="6"/>
      <c r="AG808" s="6"/>
      <c r="AH808" s="6"/>
      <c r="AI808" s="6"/>
      <c r="AJ808" s="6"/>
      <c r="AK808" s="6"/>
      <c r="AL808" s="6"/>
      <c r="AM808" s="6"/>
      <c r="AN808" s="6"/>
    </row>
    <row r="809" spans="32:40" ht="12" customHeight="1">
      <c r="AF809" s="6"/>
      <c r="AG809" s="6"/>
      <c r="AH809" s="6"/>
      <c r="AI809" s="6"/>
      <c r="AJ809" s="6"/>
      <c r="AK809" s="6"/>
      <c r="AL809" s="6"/>
      <c r="AM809" s="6"/>
      <c r="AN809" s="6"/>
    </row>
    <row r="810" spans="32:40" ht="12" customHeight="1">
      <c r="AF810" s="6"/>
      <c r="AG810" s="6"/>
      <c r="AH810" s="6"/>
      <c r="AI810" s="6"/>
      <c r="AJ810" s="6"/>
      <c r="AK810" s="6"/>
      <c r="AL810" s="6"/>
      <c r="AM810" s="6"/>
      <c r="AN810" s="6"/>
    </row>
    <row r="811" spans="32:40" ht="12" customHeight="1">
      <c r="AF811" s="6"/>
      <c r="AG811" s="6"/>
      <c r="AH811" s="6"/>
      <c r="AI811" s="6"/>
      <c r="AJ811" s="6"/>
      <c r="AK811" s="6"/>
      <c r="AL811" s="6"/>
      <c r="AM811" s="6"/>
      <c r="AN811" s="6"/>
    </row>
    <row r="812" spans="32:40" ht="12" customHeight="1">
      <c r="AF812" s="6"/>
      <c r="AG812" s="6"/>
      <c r="AH812" s="6"/>
      <c r="AI812" s="6"/>
      <c r="AJ812" s="6"/>
      <c r="AK812" s="6"/>
      <c r="AL812" s="6"/>
      <c r="AM812" s="6"/>
      <c r="AN812" s="6"/>
    </row>
    <row r="813" spans="32:40" ht="12" customHeight="1">
      <c r="AF813" s="6"/>
      <c r="AG813" s="6"/>
      <c r="AH813" s="6"/>
      <c r="AI813" s="6"/>
      <c r="AJ813" s="6"/>
      <c r="AK813" s="6"/>
      <c r="AL813" s="6"/>
      <c r="AM813" s="6"/>
      <c r="AN813" s="6"/>
    </row>
    <row r="814" spans="32:40" ht="12" customHeight="1">
      <c r="AF814" s="6"/>
      <c r="AG814" s="6"/>
      <c r="AH814" s="6"/>
      <c r="AI814" s="6"/>
      <c r="AJ814" s="6"/>
      <c r="AK814" s="6"/>
      <c r="AL814" s="6"/>
      <c r="AM814" s="6"/>
      <c r="AN814" s="6"/>
    </row>
    <row r="815" spans="32:40" ht="12" customHeight="1">
      <c r="AF815" s="6"/>
      <c r="AG815" s="6"/>
      <c r="AH815" s="6"/>
      <c r="AI815" s="6"/>
      <c r="AJ815" s="6"/>
      <c r="AK815" s="6"/>
      <c r="AL815" s="6"/>
      <c r="AM815" s="6"/>
      <c r="AN815" s="6"/>
    </row>
    <row r="816" spans="32:40" ht="12" customHeight="1">
      <c r="AF816" s="6"/>
      <c r="AG816" s="6"/>
      <c r="AH816" s="6"/>
      <c r="AI816" s="6"/>
      <c r="AJ816" s="6"/>
      <c r="AK816" s="6"/>
      <c r="AL816" s="6"/>
      <c r="AM816" s="6"/>
      <c r="AN816" s="6"/>
    </row>
    <row r="817" spans="32:40" ht="12" customHeight="1">
      <c r="AF817" s="6"/>
      <c r="AG817" s="6"/>
      <c r="AH817" s="6"/>
      <c r="AI817" s="6"/>
      <c r="AJ817" s="6"/>
      <c r="AK817" s="6"/>
      <c r="AL817" s="6"/>
      <c r="AM817" s="6"/>
      <c r="AN817" s="6"/>
    </row>
    <row r="818" spans="32:40" ht="12" customHeight="1">
      <c r="AF818" s="6"/>
      <c r="AG818" s="6"/>
      <c r="AH818" s="6"/>
      <c r="AI818" s="6"/>
      <c r="AJ818" s="6"/>
      <c r="AK818" s="6"/>
      <c r="AL818" s="6"/>
      <c r="AM818" s="6"/>
      <c r="AN818" s="6"/>
    </row>
    <row r="819" spans="32:40" ht="12" customHeight="1">
      <c r="AF819" s="6"/>
      <c r="AG819" s="6"/>
      <c r="AH819" s="6"/>
      <c r="AI819" s="6"/>
      <c r="AJ819" s="6"/>
      <c r="AK819" s="6"/>
      <c r="AL819" s="6"/>
      <c r="AM819" s="6"/>
      <c r="AN819" s="6"/>
    </row>
    <row r="820" spans="32:40" ht="12" customHeight="1">
      <c r="AF820" s="6"/>
      <c r="AG820" s="6"/>
      <c r="AH820" s="6"/>
      <c r="AI820" s="6"/>
      <c r="AJ820" s="6"/>
      <c r="AK820" s="6"/>
      <c r="AL820" s="6"/>
      <c r="AM820" s="6"/>
      <c r="AN820" s="6"/>
    </row>
    <row r="821" spans="32:40" ht="12" customHeight="1">
      <c r="AF821" s="6"/>
      <c r="AG821" s="6"/>
      <c r="AH821" s="6"/>
      <c r="AI821" s="6"/>
      <c r="AJ821" s="6"/>
      <c r="AK821" s="6"/>
      <c r="AL821" s="6"/>
      <c r="AM821" s="6"/>
      <c r="AN821" s="6"/>
    </row>
    <row r="822" spans="32:40" ht="12" customHeight="1">
      <c r="AF822" s="6"/>
      <c r="AG822" s="6"/>
      <c r="AH822" s="6"/>
      <c r="AI822" s="6"/>
      <c r="AJ822" s="6"/>
      <c r="AK822" s="6"/>
      <c r="AL822" s="6"/>
      <c r="AM822" s="6"/>
      <c r="AN822" s="6"/>
    </row>
    <row r="823" spans="32:40" ht="12" customHeight="1">
      <c r="AF823" s="6"/>
      <c r="AG823" s="6"/>
      <c r="AH823" s="6"/>
      <c r="AI823" s="6"/>
      <c r="AJ823" s="6"/>
      <c r="AK823" s="6"/>
      <c r="AL823" s="6"/>
      <c r="AM823" s="6"/>
      <c r="AN823" s="6"/>
    </row>
    <row r="824" spans="32:40" ht="12" customHeight="1">
      <c r="AF824" s="6"/>
      <c r="AG824" s="6"/>
      <c r="AH824" s="6"/>
      <c r="AI824" s="6"/>
      <c r="AJ824" s="6"/>
      <c r="AK824" s="6"/>
      <c r="AL824" s="6"/>
      <c r="AM824" s="6"/>
      <c r="AN824" s="6"/>
    </row>
    <row r="825" spans="32:40" ht="12" customHeight="1">
      <c r="AF825" s="6"/>
      <c r="AG825" s="6"/>
      <c r="AH825" s="6"/>
      <c r="AI825" s="6"/>
      <c r="AJ825" s="6"/>
      <c r="AK825" s="6"/>
      <c r="AL825" s="6"/>
      <c r="AM825" s="6"/>
      <c r="AN825" s="6"/>
    </row>
    <row r="826" spans="32:40" ht="12" customHeight="1">
      <c r="AF826" s="6"/>
      <c r="AG826" s="6"/>
      <c r="AH826" s="6"/>
      <c r="AI826" s="6"/>
      <c r="AJ826" s="6"/>
      <c r="AK826" s="6"/>
      <c r="AL826" s="6"/>
      <c r="AM826" s="6"/>
      <c r="AN826" s="6"/>
    </row>
    <row r="827" spans="32:40" ht="12" customHeight="1">
      <c r="AF827" s="6"/>
      <c r="AG827" s="6"/>
      <c r="AH827" s="6"/>
      <c r="AI827" s="6"/>
      <c r="AJ827" s="6"/>
      <c r="AK827" s="6"/>
      <c r="AL827" s="6"/>
      <c r="AM827" s="6"/>
      <c r="AN827" s="6"/>
    </row>
    <row r="828" spans="32:40" ht="12" customHeight="1">
      <c r="AF828" s="6"/>
      <c r="AG828" s="6"/>
      <c r="AH828" s="6"/>
      <c r="AI828" s="6"/>
      <c r="AJ828" s="6"/>
      <c r="AK828" s="6"/>
      <c r="AL828" s="6"/>
      <c r="AM828" s="6"/>
      <c r="AN828" s="6"/>
    </row>
    <row r="829" spans="32:40" ht="12" customHeight="1">
      <c r="AF829" s="6"/>
      <c r="AG829" s="6"/>
      <c r="AH829" s="6"/>
      <c r="AI829" s="6"/>
      <c r="AJ829" s="6"/>
      <c r="AK829" s="6"/>
      <c r="AL829" s="6"/>
      <c r="AM829" s="6"/>
      <c r="AN829" s="6"/>
    </row>
    <row r="830" spans="32:40" ht="12" customHeight="1">
      <c r="AF830" s="6"/>
      <c r="AG830" s="6"/>
      <c r="AH830" s="6"/>
      <c r="AI830" s="6"/>
      <c r="AJ830" s="6"/>
      <c r="AK830" s="6"/>
      <c r="AL830" s="6"/>
      <c r="AM830" s="6"/>
      <c r="AN830" s="6"/>
    </row>
    <row r="831" spans="32:40" ht="12" customHeight="1">
      <c r="AF831" s="6"/>
      <c r="AG831" s="6"/>
      <c r="AH831" s="6"/>
      <c r="AI831" s="6"/>
      <c r="AJ831" s="6"/>
      <c r="AK831" s="6"/>
      <c r="AL831" s="6"/>
      <c r="AM831" s="6"/>
      <c r="AN831" s="6"/>
    </row>
    <row r="832" spans="32:40" ht="12" customHeight="1">
      <c r="AF832" s="6"/>
      <c r="AG832" s="6"/>
      <c r="AH832" s="6"/>
      <c r="AI832" s="6"/>
      <c r="AJ832" s="6"/>
      <c r="AK832" s="6"/>
      <c r="AL832" s="6"/>
      <c r="AM832" s="6"/>
      <c r="AN832" s="6"/>
    </row>
    <row r="833" spans="32:40" ht="12" customHeight="1">
      <c r="AF833" s="6"/>
      <c r="AG833" s="6"/>
      <c r="AH833" s="6"/>
      <c r="AI833" s="6"/>
      <c r="AJ833" s="6"/>
      <c r="AK833" s="6"/>
      <c r="AL833" s="6"/>
      <c r="AM833" s="6"/>
      <c r="AN833" s="6"/>
    </row>
    <row r="834" spans="32:40" ht="12" customHeight="1">
      <c r="AF834" s="6"/>
      <c r="AG834" s="6"/>
      <c r="AH834" s="6"/>
      <c r="AI834" s="6"/>
      <c r="AJ834" s="6"/>
      <c r="AK834" s="6"/>
      <c r="AL834" s="6"/>
      <c r="AM834" s="6"/>
      <c r="AN834" s="6"/>
    </row>
    <row r="835" spans="32:40" ht="12" customHeight="1">
      <c r="AF835" s="6"/>
      <c r="AG835" s="6"/>
      <c r="AH835" s="6"/>
      <c r="AI835" s="6"/>
      <c r="AJ835" s="6"/>
      <c r="AK835" s="6"/>
      <c r="AL835" s="6"/>
      <c r="AM835" s="6"/>
      <c r="AN835" s="6"/>
    </row>
    <row r="836" spans="32:40" ht="12" customHeight="1">
      <c r="AF836" s="6"/>
      <c r="AG836" s="6"/>
      <c r="AH836" s="6"/>
      <c r="AI836" s="6"/>
      <c r="AJ836" s="6"/>
      <c r="AK836" s="6"/>
      <c r="AL836" s="6"/>
      <c r="AM836" s="6"/>
      <c r="AN836" s="6"/>
    </row>
    <row r="837" spans="32:40" ht="12" customHeight="1">
      <c r="AF837" s="6"/>
      <c r="AG837" s="6"/>
      <c r="AH837" s="6"/>
      <c r="AI837" s="6"/>
      <c r="AJ837" s="6"/>
      <c r="AK837" s="6"/>
      <c r="AL837" s="6"/>
      <c r="AM837" s="6"/>
      <c r="AN837" s="6"/>
    </row>
    <row r="838" spans="32:40" ht="12" customHeight="1">
      <c r="AF838" s="6"/>
      <c r="AG838" s="6"/>
      <c r="AH838" s="6"/>
      <c r="AI838" s="6"/>
      <c r="AJ838" s="6"/>
      <c r="AK838" s="6"/>
      <c r="AL838" s="6"/>
      <c r="AM838" s="6"/>
      <c r="AN838" s="6"/>
    </row>
    <row r="839" spans="32:40" ht="12" customHeight="1">
      <c r="AF839" s="6"/>
      <c r="AG839" s="6"/>
      <c r="AH839" s="6"/>
      <c r="AI839" s="6"/>
      <c r="AJ839" s="6"/>
      <c r="AK839" s="6"/>
      <c r="AL839" s="6"/>
      <c r="AM839" s="6"/>
      <c r="AN839" s="6"/>
    </row>
    <row r="840" spans="32:40" ht="12" customHeight="1">
      <c r="AF840" s="6"/>
      <c r="AG840" s="6"/>
      <c r="AH840" s="6"/>
      <c r="AI840" s="6"/>
      <c r="AJ840" s="6"/>
      <c r="AK840" s="6"/>
      <c r="AL840" s="6"/>
      <c r="AM840" s="6"/>
      <c r="AN840" s="6"/>
    </row>
    <row r="841" spans="32:40" ht="12" customHeight="1">
      <c r="AF841" s="6"/>
      <c r="AG841" s="6"/>
      <c r="AH841" s="6"/>
      <c r="AI841" s="6"/>
      <c r="AJ841" s="6"/>
      <c r="AK841" s="6"/>
      <c r="AL841" s="6"/>
      <c r="AM841" s="6"/>
      <c r="AN841" s="6"/>
    </row>
    <row r="842" spans="32:40" ht="12" customHeight="1">
      <c r="AF842" s="6"/>
      <c r="AG842" s="6"/>
      <c r="AH842" s="6"/>
      <c r="AI842" s="6"/>
      <c r="AJ842" s="6"/>
      <c r="AK842" s="6"/>
      <c r="AL842" s="6"/>
      <c r="AM842" s="6"/>
      <c r="AN842" s="6"/>
    </row>
    <row r="843" spans="32:40" ht="12" customHeight="1">
      <c r="AF843" s="6"/>
      <c r="AG843" s="6"/>
      <c r="AH843" s="6"/>
      <c r="AI843" s="6"/>
      <c r="AJ843" s="6"/>
      <c r="AK843" s="6"/>
      <c r="AL843" s="6"/>
      <c r="AM843" s="6"/>
      <c r="AN843" s="6"/>
    </row>
    <row r="844" spans="32:40" ht="12" customHeight="1">
      <c r="AF844" s="6"/>
      <c r="AG844" s="6"/>
      <c r="AH844" s="6"/>
      <c r="AI844" s="6"/>
      <c r="AJ844" s="6"/>
      <c r="AK844" s="6"/>
      <c r="AL844" s="6"/>
      <c r="AM844" s="6"/>
      <c r="AN844" s="6"/>
    </row>
    <row r="845" spans="32:40" ht="12" customHeight="1">
      <c r="AF845" s="6"/>
      <c r="AG845" s="6"/>
      <c r="AH845" s="6"/>
      <c r="AI845" s="6"/>
      <c r="AJ845" s="6"/>
      <c r="AK845" s="6"/>
      <c r="AL845" s="6"/>
      <c r="AM845" s="6"/>
      <c r="AN845" s="6"/>
    </row>
    <row r="846" spans="32:40" ht="12" customHeight="1">
      <c r="AF846" s="6"/>
      <c r="AG846" s="6"/>
      <c r="AH846" s="6"/>
      <c r="AI846" s="6"/>
      <c r="AJ846" s="6"/>
      <c r="AK846" s="6"/>
      <c r="AL846" s="6"/>
      <c r="AM846" s="6"/>
      <c r="AN846" s="6"/>
    </row>
    <row r="847" spans="32:40" ht="12" customHeight="1">
      <c r="AF847" s="6"/>
      <c r="AG847" s="6"/>
      <c r="AH847" s="6"/>
      <c r="AI847" s="6"/>
      <c r="AJ847" s="6"/>
      <c r="AK847" s="6"/>
      <c r="AL847" s="6"/>
      <c r="AM847" s="6"/>
      <c r="AN847" s="6"/>
    </row>
    <row r="848" spans="32:40" ht="12" customHeight="1">
      <c r="AF848" s="6"/>
      <c r="AG848" s="6"/>
      <c r="AH848" s="6"/>
      <c r="AI848" s="6"/>
      <c r="AJ848" s="6"/>
      <c r="AK848" s="6"/>
      <c r="AL848" s="6"/>
      <c r="AM848" s="6"/>
      <c r="AN848" s="6"/>
    </row>
    <row r="849" spans="32:40" ht="12" customHeight="1">
      <c r="AF849" s="6"/>
      <c r="AG849" s="6"/>
      <c r="AH849" s="6"/>
      <c r="AI849" s="6"/>
      <c r="AJ849" s="6"/>
      <c r="AK849" s="6"/>
      <c r="AL849" s="6"/>
      <c r="AM849" s="6"/>
      <c r="AN849" s="6"/>
    </row>
    <row r="850" spans="32:40" ht="12" customHeight="1">
      <c r="AF850" s="6"/>
      <c r="AG850" s="6"/>
      <c r="AH850" s="6"/>
      <c r="AI850" s="6"/>
      <c r="AJ850" s="6"/>
      <c r="AK850" s="6"/>
      <c r="AL850" s="6"/>
      <c r="AM850" s="6"/>
      <c r="AN850" s="6"/>
    </row>
    <row r="851" spans="32:40" ht="12" customHeight="1">
      <c r="AF851" s="6"/>
      <c r="AG851" s="6"/>
      <c r="AH851" s="6"/>
      <c r="AI851" s="6"/>
      <c r="AJ851" s="6"/>
      <c r="AK851" s="6"/>
      <c r="AL851" s="6"/>
      <c r="AM851" s="6"/>
      <c r="AN851" s="6"/>
    </row>
    <row r="852" spans="32:40" ht="12" customHeight="1">
      <c r="AF852" s="6"/>
      <c r="AG852" s="6"/>
      <c r="AH852" s="6"/>
      <c r="AI852" s="6"/>
      <c r="AJ852" s="6"/>
      <c r="AK852" s="6"/>
      <c r="AL852" s="6"/>
      <c r="AM852" s="6"/>
      <c r="AN852" s="6"/>
    </row>
    <row r="853" spans="32:40" ht="12" customHeight="1">
      <c r="AF853" s="6"/>
      <c r="AG853" s="6"/>
      <c r="AH853" s="6"/>
      <c r="AI853" s="6"/>
      <c r="AJ853" s="6"/>
      <c r="AK853" s="6"/>
      <c r="AL853" s="6"/>
      <c r="AM853" s="6"/>
      <c r="AN853" s="6"/>
    </row>
    <row r="854" spans="32:40" ht="12" customHeight="1">
      <c r="AF854" s="6"/>
      <c r="AG854" s="6"/>
      <c r="AH854" s="6"/>
      <c r="AI854" s="6"/>
      <c r="AJ854" s="6"/>
      <c r="AK854" s="6"/>
      <c r="AL854" s="6"/>
      <c r="AM854" s="6"/>
      <c r="AN854" s="6"/>
    </row>
    <row r="855" spans="32:40" ht="12" customHeight="1">
      <c r="AF855" s="6"/>
      <c r="AG855" s="6"/>
      <c r="AH855" s="6"/>
      <c r="AI855" s="6"/>
      <c r="AJ855" s="6"/>
      <c r="AK855" s="6"/>
      <c r="AL855" s="6"/>
      <c r="AM855" s="6"/>
      <c r="AN855" s="6"/>
    </row>
    <row r="856" spans="32:40" ht="12" customHeight="1">
      <c r="AF856" s="6"/>
      <c r="AG856" s="6"/>
      <c r="AH856" s="6"/>
      <c r="AI856" s="6"/>
      <c r="AJ856" s="6"/>
      <c r="AK856" s="6"/>
      <c r="AL856" s="6"/>
      <c r="AM856" s="6"/>
      <c r="AN856" s="6"/>
    </row>
    <row r="857" spans="32:40" ht="12" customHeight="1">
      <c r="AF857" s="6"/>
      <c r="AG857" s="6"/>
      <c r="AH857" s="6"/>
      <c r="AI857" s="6"/>
      <c r="AJ857" s="6"/>
      <c r="AK857" s="6"/>
      <c r="AL857" s="6"/>
      <c r="AM857" s="6"/>
      <c r="AN857" s="6"/>
    </row>
    <row r="858" spans="32:40" ht="12" customHeight="1">
      <c r="AF858" s="6"/>
      <c r="AG858" s="6"/>
      <c r="AH858" s="6"/>
      <c r="AI858" s="6"/>
      <c r="AJ858" s="6"/>
      <c r="AK858" s="6"/>
      <c r="AL858" s="6"/>
      <c r="AM858" s="6"/>
      <c r="AN858" s="6"/>
    </row>
    <row r="859" spans="32:40" ht="12" customHeight="1">
      <c r="AF859" s="6"/>
      <c r="AG859" s="6"/>
      <c r="AH859" s="6"/>
      <c r="AI859" s="6"/>
      <c r="AJ859" s="6"/>
      <c r="AK859" s="6"/>
      <c r="AL859" s="6"/>
      <c r="AM859" s="6"/>
      <c r="AN859" s="6"/>
    </row>
    <row r="860" spans="32:40" ht="12" customHeight="1">
      <c r="AF860" s="6"/>
      <c r="AG860" s="6"/>
      <c r="AH860" s="6"/>
      <c r="AI860" s="6"/>
      <c r="AJ860" s="6"/>
      <c r="AK860" s="6"/>
      <c r="AL860" s="6"/>
      <c r="AM860" s="6"/>
      <c r="AN860" s="6"/>
    </row>
    <row r="861" spans="32:40" ht="12" customHeight="1">
      <c r="AF861" s="6"/>
      <c r="AG861" s="6"/>
      <c r="AH861" s="6"/>
      <c r="AI861" s="6"/>
      <c r="AJ861" s="6"/>
      <c r="AK861" s="6"/>
      <c r="AL861" s="6"/>
      <c r="AM861" s="6"/>
      <c r="AN861" s="6"/>
    </row>
    <row r="862" spans="32:40" ht="12" customHeight="1">
      <c r="AF862" s="6"/>
      <c r="AG862" s="6"/>
      <c r="AH862" s="6"/>
      <c r="AI862" s="6"/>
      <c r="AJ862" s="6"/>
      <c r="AK862" s="6"/>
      <c r="AL862" s="6"/>
      <c r="AM862" s="6"/>
      <c r="AN862" s="6"/>
    </row>
    <row r="863" spans="32:40" ht="12" customHeight="1">
      <c r="AF863" s="6"/>
      <c r="AG863" s="6"/>
      <c r="AH863" s="6"/>
      <c r="AI863" s="6"/>
      <c r="AJ863" s="6"/>
      <c r="AK863" s="6"/>
      <c r="AL863" s="6"/>
      <c r="AM863" s="6"/>
      <c r="AN863" s="6"/>
    </row>
    <row r="864" spans="32:40" ht="12" customHeight="1">
      <c r="AF864" s="6"/>
      <c r="AG864" s="6"/>
      <c r="AH864" s="6"/>
      <c r="AI864" s="6"/>
      <c r="AJ864" s="6"/>
      <c r="AK864" s="6"/>
      <c r="AL864" s="6"/>
      <c r="AM864" s="6"/>
      <c r="AN864" s="6"/>
    </row>
    <row r="865" spans="32:40" ht="12" customHeight="1">
      <c r="AF865" s="6"/>
      <c r="AG865" s="6"/>
      <c r="AH865" s="6"/>
      <c r="AI865" s="6"/>
      <c r="AJ865" s="6"/>
      <c r="AK865" s="6"/>
      <c r="AL865" s="6"/>
      <c r="AM865" s="6"/>
      <c r="AN865" s="6"/>
    </row>
    <row r="866" spans="32:40" ht="12" customHeight="1">
      <c r="AF866" s="6"/>
      <c r="AG866" s="6"/>
      <c r="AH866" s="6"/>
      <c r="AI866" s="6"/>
      <c r="AJ866" s="6"/>
      <c r="AK866" s="6"/>
      <c r="AL866" s="6"/>
      <c r="AM866" s="6"/>
      <c r="AN866" s="6"/>
    </row>
    <row r="867" spans="32:40" ht="12" customHeight="1">
      <c r="AF867" s="6"/>
      <c r="AG867" s="6"/>
      <c r="AH867" s="6"/>
      <c r="AI867" s="6"/>
      <c r="AJ867" s="6"/>
      <c r="AK867" s="6"/>
      <c r="AL867" s="6"/>
      <c r="AM867" s="6"/>
      <c r="AN867" s="6"/>
    </row>
    <row r="868" spans="32:40" ht="12" customHeight="1">
      <c r="AF868" s="6"/>
      <c r="AG868" s="6"/>
      <c r="AH868" s="6"/>
      <c r="AI868" s="6"/>
      <c r="AJ868" s="6"/>
      <c r="AK868" s="6"/>
      <c r="AL868" s="6"/>
      <c r="AM868" s="6"/>
      <c r="AN868" s="6"/>
    </row>
    <row r="869" spans="32:40" ht="12" customHeight="1">
      <c r="AF869" s="6"/>
      <c r="AG869" s="6"/>
      <c r="AH869" s="6"/>
      <c r="AI869" s="6"/>
      <c r="AJ869" s="6"/>
      <c r="AK869" s="6"/>
      <c r="AL869" s="6"/>
      <c r="AM869" s="6"/>
      <c r="AN869" s="6"/>
    </row>
    <row r="870" spans="32:40" ht="12" customHeight="1">
      <c r="AF870" s="6"/>
      <c r="AG870" s="6"/>
      <c r="AH870" s="6"/>
      <c r="AI870" s="6"/>
      <c r="AJ870" s="6"/>
      <c r="AK870" s="6"/>
      <c r="AL870" s="6"/>
      <c r="AM870" s="6"/>
      <c r="AN870" s="6"/>
    </row>
    <row r="871" spans="32:40" ht="12" customHeight="1">
      <c r="AF871" s="6"/>
      <c r="AG871" s="6"/>
      <c r="AH871" s="6"/>
      <c r="AI871" s="6"/>
      <c r="AJ871" s="6"/>
      <c r="AK871" s="6"/>
      <c r="AL871" s="6"/>
      <c r="AM871" s="6"/>
      <c r="AN871" s="6"/>
    </row>
    <row r="872" spans="32:40" ht="12" customHeight="1">
      <c r="AF872" s="6"/>
      <c r="AG872" s="6"/>
      <c r="AH872" s="6"/>
      <c r="AI872" s="6"/>
      <c r="AJ872" s="6"/>
      <c r="AK872" s="6"/>
      <c r="AL872" s="6"/>
      <c r="AM872" s="6"/>
      <c r="AN872" s="6"/>
    </row>
    <row r="873" spans="32:40" ht="12" customHeight="1">
      <c r="AF873" s="6"/>
      <c r="AG873" s="6"/>
      <c r="AH873" s="6"/>
      <c r="AI873" s="6"/>
      <c r="AJ873" s="6"/>
      <c r="AK873" s="6"/>
      <c r="AL873" s="6"/>
      <c r="AM873" s="6"/>
      <c r="AN873" s="6"/>
    </row>
    <row r="874" spans="32:40" ht="12" customHeight="1">
      <c r="AF874" s="6"/>
      <c r="AG874" s="6"/>
      <c r="AH874" s="6"/>
      <c r="AI874" s="6"/>
      <c r="AJ874" s="6"/>
      <c r="AK874" s="6"/>
      <c r="AL874" s="6"/>
      <c r="AM874" s="6"/>
      <c r="AN874" s="6"/>
    </row>
    <row r="875" spans="32:40" ht="12" customHeight="1">
      <c r="AF875" s="6"/>
      <c r="AG875" s="6"/>
      <c r="AH875" s="6"/>
      <c r="AI875" s="6"/>
      <c r="AJ875" s="6"/>
      <c r="AK875" s="6"/>
      <c r="AL875" s="6"/>
      <c r="AM875" s="6"/>
      <c r="AN875" s="6"/>
    </row>
    <row r="876" spans="32:40" ht="12" customHeight="1">
      <c r="AF876" s="6"/>
      <c r="AG876" s="6"/>
      <c r="AH876" s="6"/>
      <c r="AI876" s="6"/>
      <c r="AJ876" s="6"/>
      <c r="AK876" s="6"/>
      <c r="AL876" s="6"/>
      <c r="AM876" s="6"/>
      <c r="AN876" s="6"/>
    </row>
    <row r="877" spans="32:40" ht="12" customHeight="1">
      <c r="AF877" s="6"/>
      <c r="AG877" s="6"/>
      <c r="AH877" s="6"/>
      <c r="AI877" s="6"/>
      <c r="AJ877" s="6"/>
      <c r="AK877" s="6"/>
      <c r="AL877" s="6"/>
      <c r="AM877" s="6"/>
      <c r="AN877" s="6"/>
    </row>
    <row r="878" spans="32:40" ht="12" customHeight="1">
      <c r="AF878" s="6"/>
      <c r="AG878" s="6"/>
      <c r="AH878" s="6"/>
      <c r="AI878" s="6"/>
      <c r="AJ878" s="6"/>
      <c r="AK878" s="6"/>
      <c r="AL878" s="6"/>
      <c r="AM878" s="6"/>
      <c r="AN878" s="6"/>
    </row>
    <row r="879" spans="32:40" ht="12" customHeight="1">
      <c r="AF879" s="6"/>
      <c r="AG879" s="6"/>
      <c r="AH879" s="6"/>
      <c r="AI879" s="6"/>
      <c r="AJ879" s="6"/>
      <c r="AK879" s="6"/>
      <c r="AL879" s="6"/>
      <c r="AM879" s="6"/>
      <c r="AN879" s="6"/>
    </row>
    <row r="880" spans="32:40" ht="12" customHeight="1">
      <c r="AF880" s="6"/>
      <c r="AG880" s="6"/>
      <c r="AH880" s="6"/>
      <c r="AI880" s="6"/>
      <c r="AJ880" s="6"/>
      <c r="AK880" s="6"/>
      <c r="AL880" s="6"/>
      <c r="AM880" s="6"/>
      <c r="AN880" s="6"/>
    </row>
    <row r="881" spans="32:40" ht="12" customHeight="1">
      <c r="AF881" s="6"/>
      <c r="AG881" s="6"/>
      <c r="AH881" s="6"/>
      <c r="AI881" s="6"/>
      <c r="AJ881" s="6"/>
      <c r="AK881" s="6"/>
      <c r="AL881" s="6"/>
      <c r="AM881" s="6"/>
      <c r="AN881" s="6"/>
    </row>
    <row r="882" spans="32:40" ht="12" customHeight="1">
      <c r="AF882" s="6"/>
      <c r="AG882" s="6"/>
      <c r="AH882" s="6"/>
      <c r="AI882" s="6"/>
      <c r="AJ882" s="6"/>
      <c r="AK882" s="6"/>
      <c r="AL882" s="6"/>
      <c r="AM882" s="6"/>
      <c r="AN882" s="6"/>
    </row>
    <row r="883" spans="32:40" ht="12" customHeight="1">
      <c r="AF883" s="6"/>
      <c r="AG883" s="6"/>
      <c r="AH883" s="6"/>
      <c r="AI883" s="6"/>
      <c r="AJ883" s="6"/>
      <c r="AK883" s="6"/>
      <c r="AL883" s="6"/>
      <c r="AM883" s="6"/>
      <c r="AN883" s="6"/>
    </row>
    <row r="884" spans="32:40" ht="12" customHeight="1">
      <c r="AF884" s="6"/>
      <c r="AG884" s="6"/>
      <c r="AH884" s="6"/>
      <c r="AI884" s="6"/>
      <c r="AJ884" s="6"/>
      <c r="AK884" s="6"/>
      <c r="AL884" s="6"/>
      <c r="AM884" s="6"/>
      <c r="AN884" s="6"/>
    </row>
    <row r="885" spans="32:40" ht="12" customHeight="1">
      <c r="AF885" s="6"/>
      <c r="AG885" s="6"/>
      <c r="AH885" s="6"/>
      <c r="AI885" s="6"/>
      <c r="AJ885" s="6"/>
      <c r="AK885" s="6"/>
      <c r="AL885" s="6"/>
      <c r="AM885" s="6"/>
      <c r="AN885" s="6"/>
    </row>
    <row r="886" spans="32:40" ht="12" customHeight="1">
      <c r="AF886" s="6"/>
      <c r="AG886" s="6"/>
      <c r="AH886" s="6"/>
      <c r="AI886" s="6"/>
      <c r="AJ886" s="6"/>
      <c r="AK886" s="6"/>
      <c r="AL886" s="6"/>
      <c r="AM886" s="6"/>
      <c r="AN886" s="6"/>
    </row>
    <row r="887" spans="32:40" ht="12" customHeight="1">
      <c r="AF887" s="6"/>
      <c r="AG887" s="6"/>
      <c r="AH887" s="6"/>
      <c r="AI887" s="6"/>
      <c r="AJ887" s="6"/>
      <c r="AK887" s="6"/>
      <c r="AL887" s="6"/>
      <c r="AM887" s="6"/>
      <c r="AN887" s="6"/>
    </row>
    <row r="888" spans="32:40" ht="12" customHeight="1">
      <c r="AF888" s="6"/>
      <c r="AG888" s="6"/>
      <c r="AH888" s="6"/>
      <c r="AI888" s="6"/>
      <c r="AJ888" s="6"/>
      <c r="AK888" s="6"/>
      <c r="AL888" s="6"/>
      <c r="AM888" s="6"/>
      <c r="AN888" s="6"/>
    </row>
    <row r="889" spans="32:40" ht="12" customHeight="1">
      <c r="AF889" s="6"/>
      <c r="AG889" s="6"/>
      <c r="AH889" s="6"/>
      <c r="AI889" s="6"/>
      <c r="AJ889" s="6"/>
      <c r="AK889" s="6"/>
      <c r="AL889" s="6"/>
      <c r="AM889" s="6"/>
      <c r="AN889" s="6"/>
    </row>
    <row r="890" spans="32:40" ht="12" customHeight="1">
      <c r="AF890" s="6"/>
      <c r="AG890" s="6"/>
      <c r="AH890" s="6"/>
      <c r="AI890" s="6"/>
      <c r="AJ890" s="6"/>
      <c r="AK890" s="6"/>
      <c r="AL890" s="6"/>
      <c r="AM890" s="6"/>
      <c r="AN890" s="6"/>
    </row>
    <row r="891" spans="32:40" ht="12" customHeight="1">
      <c r="AF891" s="6"/>
      <c r="AG891" s="6"/>
      <c r="AH891" s="6"/>
      <c r="AI891" s="6"/>
      <c r="AJ891" s="6"/>
      <c r="AK891" s="6"/>
      <c r="AL891" s="6"/>
      <c r="AM891" s="6"/>
      <c r="AN891" s="6"/>
    </row>
    <row r="892" spans="32:40" ht="12" customHeight="1">
      <c r="AF892" s="6"/>
      <c r="AG892" s="6"/>
      <c r="AH892" s="6"/>
      <c r="AI892" s="6"/>
      <c r="AJ892" s="6"/>
      <c r="AK892" s="6"/>
      <c r="AL892" s="6"/>
      <c r="AM892" s="6"/>
      <c r="AN892" s="6"/>
    </row>
    <row r="893" spans="32:40" ht="12" customHeight="1">
      <c r="AF893" s="6"/>
      <c r="AG893" s="6"/>
      <c r="AH893" s="6"/>
      <c r="AI893" s="6"/>
      <c r="AJ893" s="6"/>
      <c r="AK893" s="6"/>
      <c r="AL893" s="6"/>
      <c r="AM893" s="6"/>
      <c r="AN893" s="6"/>
    </row>
    <row r="894" spans="32:40" ht="12" customHeight="1">
      <c r="AF894" s="6"/>
      <c r="AG894" s="6"/>
      <c r="AH894" s="6"/>
      <c r="AI894" s="6"/>
      <c r="AJ894" s="6"/>
      <c r="AK894" s="6"/>
      <c r="AL894" s="6"/>
      <c r="AM894" s="6"/>
      <c r="AN894" s="6"/>
    </row>
    <row r="895" spans="32:40" ht="12" customHeight="1">
      <c r="AF895" s="6"/>
      <c r="AG895" s="6"/>
      <c r="AH895" s="6"/>
      <c r="AI895" s="6"/>
      <c r="AJ895" s="6"/>
      <c r="AK895" s="6"/>
      <c r="AL895" s="6"/>
      <c r="AM895" s="6"/>
      <c r="AN895" s="6"/>
    </row>
    <row r="896" spans="32:40" ht="12" customHeight="1">
      <c r="AF896" s="6"/>
      <c r="AG896" s="6"/>
      <c r="AH896" s="6"/>
      <c r="AI896" s="6"/>
      <c r="AJ896" s="6"/>
      <c r="AK896" s="6"/>
      <c r="AL896" s="6"/>
      <c r="AM896" s="6"/>
      <c r="AN896" s="6"/>
    </row>
    <row r="897" spans="32:40" ht="12" customHeight="1">
      <c r="AF897" s="6"/>
      <c r="AG897" s="6"/>
      <c r="AH897" s="6"/>
      <c r="AI897" s="6"/>
      <c r="AJ897" s="6"/>
      <c r="AK897" s="6"/>
      <c r="AL897" s="6"/>
      <c r="AM897" s="6"/>
      <c r="AN897" s="6"/>
    </row>
    <row r="898" spans="32:40" ht="12" customHeight="1">
      <c r="AF898" s="6"/>
      <c r="AG898" s="6"/>
      <c r="AH898" s="6"/>
      <c r="AI898" s="6"/>
      <c r="AJ898" s="6"/>
      <c r="AK898" s="6"/>
      <c r="AL898" s="6"/>
      <c r="AM898" s="6"/>
      <c r="AN898" s="6"/>
    </row>
    <row r="899" spans="32:40" ht="12" customHeight="1">
      <c r="AF899" s="6"/>
      <c r="AG899" s="6"/>
      <c r="AH899" s="6"/>
      <c r="AI899" s="6"/>
      <c r="AJ899" s="6"/>
      <c r="AK899" s="6"/>
      <c r="AL899" s="6"/>
      <c r="AM899" s="6"/>
      <c r="AN899" s="6"/>
    </row>
    <row r="900" spans="32:40" ht="12" customHeight="1">
      <c r="AF900" s="6"/>
      <c r="AG900" s="6"/>
      <c r="AH900" s="6"/>
      <c r="AI900" s="6"/>
      <c r="AJ900" s="6"/>
      <c r="AK900" s="6"/>
      <c r="AL900" s="6"/>
      <c r="AM900" s="6"/>
      <c r="AN900" s="6"/>
    </row>
    <row r="901" spans="32:40" ht="12" customHeight="1">
      <c r="AF901" s="6"/>
      <c r="AG901" s="6"/>
      <c r="AH901" s="6"/>
      <c r="AI901" s="6"/>
      <c r="AJ901" s="6"/>
      <c r="AK901" s="6"/>
      <c r="AL901" s="6"/>
      <c r="AM901" s="6"/>
      <c r="AN901" s="6"/>
    </row>
    <row r="902" spans="32:40" ht="12" customHeight="1">
      <c r="AF902" s="6"/>
      <c r="AG902" s="6"/>
      <c r="AH902" s="6"/>
      <c r="AI902" s="6"/>
      <c r="AJ902" s="6"/>
      <c r="AK902" s="6"/>
      <c r="AL902" s="6"/>
      <c r="AM902" s="6"/>
      <c r="AN902" s="6"/>
    </row>
    <row r="903" spans="32:40" ht="12" customHeight="1">
      <c r="AF903" s="6"/>
      <c r="AG903" s="6"/>
      <c r="AH903" s="6"/>
      <c r="AI903" s="6"/>
      <c r="AJ903" s="6"/>
      <c r="AK903" s="6"/>
      <c r="AL903" s="6"/>
      <c r="AM903" s="6"/>
      <c r="AN903" s="6"/>
    </row>
    <row r="904" spans="32:40" ht="12" customHeight="1">
      <c r="AF904" s="6"/>
      <c r="AG904" s="6"/>
      <c r="AH904" s="6"/>
      <c r="AI904" s="6"/>
      <c r="AJ904" s="6"/>
      <c r="AK904" s="6"/>
      <c r="AL904" s="6"/>
      <c r="AM904" s="6"/>
      <c r="AN904" s="6"/>
    </row>
    <row r="905" spans="32:40" ht="12" customHeight="1">
      <c r="AF905" s="6"/>
      <c r="AG905" s="6"/>
      <c r="AH905" s="6"/>
      <c r="AI905" s="6"/>
      <c r="AJ905" s="6"/>
      <c r="AK905" s="6"/>
      <c r="AL905" s="6"/>
      <c r="AM905" s="6"/>
      <c r="AN905" s="6"/>
    </row>
    <row r="906" spans="32:40" ht="12" customHeight="1">
      <c r="AF906" s="6"/>
      <c r="AG906" s="6"/>
      <c r="AH906" s="6"/>
      <c r="AI906" s="6"/>
      <c r="AJ906" s="6"/>
      <c r="AK906" s="6"/>
      <c r="AL906" s="6"/>
      <c r="AM906" s="6"/>
      <c r="AN906" s="6"/>
    </row>
    <row r="907" spans="32:40" ht="12" customHeight="1">
      <c r="AF907" s="6"/>
      <c r="AG907" s="6"/>
      <c r="AH907" s="6"/>
      <c r="AI907" s="6"/>
      <c r="AJ907" s="6"/>
      <c r="AK907" s="6"/>
      <c r="AL907" s="6"/>
      <c r="AM907" s="6"/>
      <c r="AN907" s="6"/>
    </row>
    <row r="908" spans="32:40" ht="12" customHeight="1">
      <c r="AF908" s="6"/>
      <c r="AG908" s="6"/>
      <c r="AH908" s="6"/>
      <c r="AI908" s="6"/>
      <c r="AJ908" s="6"/>
      <c r="AK908" s="6"/>
      <c r="AL908" s="6"/>
      <c r="AM908" s="6"/>
      <c r="AN908" s="6"/>
    </row>
    <row r="909" spans="32:40" ht="12" customHeight="1">
      <c r="AF909" s="6"/>
      <c r="AG909" s="6"/>
      <c r="AH909" s="6"/>
      <c r="AI909" s="6"/>
      <c r="AJ909" s="6"/>
      <c r="AK909" s="6"/>
      <c r="AL909" s="6"/>
      <c r="AM909" s="6"/>
      <c r="AN909" s="6"/>
    </row>
    <row r="910" spans="32:40" ht="12" customHeight="1">
      <c r="AF910" s="6"/>
      <c r="AG910" s="6"/>
      <c r="AH910" s="6"/>
      <c r="AI910" s="6"/>
      <c r="AJ910" s="6"/>
      <c r="AK910" s="6"/>
      <c r="AL910" s="6"/>
      <c r="AM910" s="6"/>
      <c r="AN910" s="6"/>
    </row>
    <row r="911" spans="32:40" ht="12" customHeight="1">
      <c r="AF911" s="6"/>
      <c r="AG911" s="6"/>
      <c r="AH911" s="6"/>
      <c r="AI911" s="6"/>
      <c r="AJ911" s="6"/>
      <c r="AK911" s="6"/>
      <c r="AL911" s="6"/>
      <c r="AM911" s="6"/>
      <c r="AN911" s="6"/>
    </row>
    <row r="912" spans="32:40" ht="12" customHeight="1">
      <c r="AF912" s="6"/>
      <c r="AG912" s="6"/>
      <c r="AH912" s="6"/>
      <c r="AI912" s="6"/>
      <c r="AJ912" s="6"/>
      <c r="AK912" s="6"/>
      <c r="AL912" s="6"/>
      <c r="AM912" s="6"/>
      <c r="AN912" s="6"/>
    </row>
    <row r="913" spans="32:40" ht="12" customHeight="1">
      <c r="AF913" s="6"/>
      <c r="AG913" s="6"/>
      <c r="AH913" s="6"/>
      <c r="AI913" s="6"/>
      <c r="AJ913" s="6"/>
      <c r="AK913" s="6"/>
      <c r="AL913" s="6"/>
      <c r="AM913" s="6"/>
      <c r="AN913" s="6"/>
    </row>
    <row r="914" spans="32:40" ht="12" customHeight="1">
      <c r="AF914" s="6"/>
      <c r="AG914" s="6"/>
      <c r="AH914" s="6"/>
      <c r="AI914" s="6"/>
      <c r="AJ914" s="6"/>
      <c r="AK914" s="6"/>
      <c r="AL914" s="6"/>
      <c r="AM914" s="6"/>
      <c r="AN914" s="6"/>
    </row>
    <row r="915" spans="32:40" ht="12" customHeight="1">
      <c r="AF915" s="6"/>
      <c r="AG915" s="6"/>
      <c r="AH915" s="6"/>
      <c r="AI915" s="6"/>
      <c r="AJ915" s="6"/>
      <c r="AK915" s="6"/>
      <c r="AL915" s="6"/>
      <c r="AM915" s="6"/>
      <c r="AN915" s="6"/>
    </row>
    <row r="916" spans="32:40" ht="12" customHeight="1">
      <c r="AF916" s="6"/>
      <c r="AG916" s="6"/>
      <c r="AH916" s="6"/>
      <c r="AI916" s="6"/>
      <c r="AJ916" s="6"/>
      <c r="AK916" s="6"/>
      <c r="AL916" s="6"/>
      <c r="AM916" s="6"/>
      <c r="AN916" s="6"/>
    </row>
    <row r="917" spans="32:40" ht="12" customHeight="1">
      <c r="AF917" s="6"/>
      <c r="AG917" s="6"/>
      <c r="AH917" s="6"/>
      <c r="AI917" s="6"/>
      <c r="AJ917" s="6"/>
      <c r="AK917" s="6"/>
      <c r="AL917" s="6"/>
      <c r="AM917" s="6"/>
      <c r="AN917" s="6"/>
    </row>
    <row r="918" spans="32:40" ht="12" customHeight="1">
      <c r="AF918" s="6"/>
      <c r="AG918" s="6"/>
      <c r="AH918" s="6"/>
      <c r="AI918" s="6"/>
      <c r="AJ918" s="6"/>
      <c r="AK918" s="6"/>
      <c r="AL918" s="6"/>
      <c r="AM918" s="6"/>
      <c r="AN918" s="6"/>
    </row>
    <row r="919" spans="32:40" ht="12" customHeight="1">
      <c r="AF919" s="6"/>
      <c r="AG919" s="6"/>
      <c r="AH919" s="6"/>
      <c r="AI919" s="6"/>
      <c r="AJ919" s="6"/>
      <c r="AK919" s="6"/>
      <c r="AL919" s="6"/>
      <c r="AM919" s="6"/>
      <c r="AN919" s="6"/>
    </row>
    <row r="920" spans="32:40" ht="12" customHeight="1">
      <c r="AF920" s="6"/>
      <c r="AG920" s="6"/>
      <c r="AH920" s="6"/>
      <c r="AI920" s="6"/>
      <c r="AJ920" s="6"/>
      <c r="AK920" s="6"/>
      <c r="AL920" s="6"/>
      <c r="AM920" s="6"/>
      <c r="AN920" s="6"/>
    </row>
    <row r="921" spans="32:40" ht="12" customHeight="1">
      <c r="AF921" s="6"/>
      <c r="AG921" s="6"/>
      <c r="AH921" s="6"/>
      <c r="AI921" s="6"/>
      <c r="AJ921" s="6"/>
      <c r="AK921" s="6"/>
      <c r="AL921" s="6"/>
      <c r="AM921" s="6"/>
      <c r="AN921" s="6"/>
    </row>
    <row r="922" spans="32:40" ht="12" customHeight="1">
      <c r="AF922" s="6"/>
      <c r="AG922" s="6"/>
      <c r="AH922" s="6"/>
      <c r="AI922" s="6"/>
      <c r="AJ922" s="6"/>
      <c r="AK922" s="6"/>
      <c r="AL922" s="6"/>
      <c r="AM922" s="6"/>
      <c r="AN922" s="6"/>
    </row>
    <row r="923" spans="32:40" ht="12" customHeight="1">
      <c r="AF923" s="6"/>
      <c r="AG923" s="6"/>
      <c r="AH923" s="6"/>
      <c r="AI923" s="6"/>
      <c r="AJ923" s="6"/>
      <c r="AK923" s="6"/>
      <c r="AL923" s="6"/>
      <c r="AM923" s="6"/>
      <c r="AN923" s="6"/>
    </row>
    <row r="924" spans="32:40" ht="12" customHeight="1">
      <c r="AF924" s="6"/>
      <c r="AG924" s="6"/>
      <c r="AH924" s="6"/>
      <c r="AI924" s="6"/>
      <c r="AJ924" s="6"/>
      <c r="AK924" s="6"/>
      <c r="AL924" s="6"/>
      <c r="AM924" s="6"/>
      <c r="AN924" s="6"/>
    </row>
    <row r="925" spans="32:40" ht="12" customHeight="1">
      <c r="AF925" s="6"/>
      <c r="AG925" s="6"/>
      <c r="AH925" s="6"/>
      <c r="AI925" s="6"/>
      <c r="AJ925" s="6"/>
      <c r="AK925" s="6"/>
      <c r="AL925" s="6"/>
      <c r="AM925" s="6"/>
      <c r="AN925" s="6"/>
    </row>
    <row r="926" spans="32:40" ht="12" customHeight="1">
      <c r="AF926" s="6"/>
      <c r="AG926" s="6"/>
      <c r="AH926" s="6"/>
      <c r="AI926" s="6"/>
      <c r="AJ926" s="6"/>
      <c r="AK926" s="6"/>
      <c r="AL926" s="6"/>
      <c r="AM926" s="6"/>
      <c r="AN926" s="6"/>
    </row>
    <row r="927" spans="32:40" ht="12" customHeight="1">
      <c r="AF927" s="6"/>
      <c r="AG927" s="6"/>
      <c r="AH927" s="6"/>
      <c r="AI927" s="6"/>
      <c r="AJ927" s="6"/>
      <c r="AK927" s="6"/>
      <c r="AL927" s="6"/>
      <c r="AM927" s="6"/>
      <c r="AN927" s="6"/>
    </row>
    <row r="928" spans="32:40" ht="12" customHeight="1">
      <c r="AF928" s="6"/>
      <c r="AG928" s="6"/>
      <c r="AH928" s="6"/>
      <c r="AI928" s="6"/>
      <c r="AJ928" s="6"/>
      <c r="AK928" s="6"/>
      <c r="AL928" s="6"/>
      <c r="AM928" s="6"/>
      <c r="AN928" s="6"/>
    </row>
    <row r="929" spans="32:40" ht="12" customHeight="1">
      <c r="AF929" s="6"/>
      <c r="AG929" s="6"/>
      <c r="AH929" s="6"/>
      <c r="AI929" s="6"/>
      <c r="AJ929" s="6"/>
      <c r="AK929" s="6"/>
      <c r="AL929" s="6"/>
      <c r="AM929" s="6"/>
      <c r="AN929" s="6"/>
    </row>
    <row r="930" spans="32:40" ht="12" customHeight="1">
      <c r="AF930" s="6"/>
      <c r="AG930" s="6"/>
      <c r="AH930" s="6"/>
      <c r="AI930" s="6"/>
      <c r="AJ930" s="6"/>
      <c r="AK930" s="6"/>
      <c r="AL930" s="6"/>
      <c r="AM930" s="6"/>
      <c r="AN930" s="6"/>
    </row>
    <row r="931" spans="32:40" ht="12" customHeight="1">
      <c r="AF931" s="6"/>
      <c r="AG931" s="6"/>
      <c r="AH931" s="6"/>
      <c r="AI931" s="6"/>
      <c r="AJ931" s="6"/>
      <c r="AK931" s="6"/>
      <c r="AL931" s="6"/>
      <c r="AM931" s="6"/>
      <c r="AN931" s="6"/>
    </row>
    <row r="932" spans="32:40" ht="12" customHeight="1">
      <c r="AF932" s="6"/>
      <c r="AG932" s="6"/>
      <c r="AH932" s="6"/>
      <c r="AI932" s="6"/>
      <c r="AJ932" s="6"/>
      <c r="AK932" s="6"/>
      <c r="AL932" s="6"/>
      <c r="AM932" s="6"/>
      <c r="AN932" s="6"/>
    </row>
    <row r="933" spans="32:40" ht="12" customHeight="1">
      <c r="AF933" s="6"/>
      <c r="AG933" s="6"/>
      <c r="AH933" s="6"/>
      <c r="AI933" s="6"/>
      <c r="AJ933" s="6"/>
      <c r="AK933" s="6"/>
      <c r="AL933" s="6"/>
      <c r="AM933" s="6"/>
      <c r="AN933" s="6"/>
    </row>
    <row r="934" spans="32:40" ht="12" customHeight="1">
      <c r="AF934" s="6"/>
      <c r="AG934" s="6"/>
      <c r="AH934" s="6"/>
      <c r="AI934" s="6"/>
      <c r="AJ934" s="6"/>
      <c r="AK934" s="6"/>
      <c r="AL934" s="6"/>
      <c r="AM934" s="6"/>
      <c r="AN934" s="6"/>
    </row>
    <row r="935" spans="32:40" ht="12" customHeight="1">
      <c r="AF935" s="6"/>
      <c r="AG935" s="6"/>
      <c r="AH935" s="6"/>
      <c r="AI935" s="6"/>
      <c r="AJ935" s="6"/>
      <c r="AK935" s="6"/>
      <c r="AL935" s="6"/>
      <c r="AM935" s="6"/>
      <c r="AN935" s="6"/>
    </row>
    <row r="936" spans="32:40" ht="12" customHeight="1">
      <c r="AF936" s="6"/>
      <c r="AG936" s="6"/>
      <c r="AH936" s="6"/>
      <c r="AI936" s="6"/>
      <c r="AJ936" s="6"/>
      <c r="AK936" s="6"/>
      <c r="AL936" s="6"/>
      <c r="AM936" s="6"/>
      <c r="AN936" s="6"/>
    </row>
    <row r="937" spans="32:40" ht="12" customHeight="1">
      <c r="AF937" s="6"/>
      <c r="AG937" s="6"/>
      <c r="AH937" s="6"/>
      <c r="AI937" s="6"/>
      <c r="AJ937" s="6"/>
      <c r="AK937" s="6"/>
      <c r="AL937" s="6"/>
      <c r="AM937" s="6"/>
      <c r="AN937" s="6"/>
    </row>
    <row r="938" spans="32:40" ht="12" customHeight="1">
      <c r="AF938" s="6"/>
      <c r="AG938" s="6"/>
      <c r="AH938" s="6"/>
      <c r="AI938" s="6"/>
      <c r="AJ938" s="6"/>
      <c r="AK938" s="6"/>
      <c r="AL938" s="6"/>
      <c r="AM938" s="6"/>
      <c r="AN938" s="6"/>
    </row>
    <row r="939" spans="32:40" ht="12" customHeight="1">
      <c r="AF939" s="6"/>
      <c r="AG939" s="6"/>
      <c r="AH939" s="6"/>
      <c r="AI939" s="6"/>
      <c r="AJ939" s="6"/>
      <c r="AK939" s="6"/>
      <c r="AL939" s="6"/>
      <c r="AM939" s="6"/>
      <c r="AN939" s="6"/>
    </row>
    <row r="940" spans="32:40" ht="12" customHeight="1">
      <c r="AF940" s="6"/>
      <c r="AG940" s="6"/>
      <c r="AH940" s="6"/>
      <c r="AI940" s="6"/>
      <c r="AJ940" s="6"/>
      <c r="AK940" s="6"/>
      <c r="AL940" s="6"/>
      <c r="AM940" s="6"/>
      <c r="AN940" s="6"/>
    </row>
    <row r="941" spans="32:40" ht="12" customHeight="1">
      <c r="AF941" s="6"/>
      <c r="AG941" s="6"/>
      <c r="AH941" s="6"/>
      <c r="AI941" s="6"/>
      <c r="AJ941" s="6"/>
      <c r="AK941" s="6"/>
      <c r="AL941" s="6"/>
      <c r="AM941" s="6"/>
      <c r="AN941" s="6"/>
    </row>
    <row r="942" spans="32:40" ht="12" customHeight="1">
      <c r="AF942" s="6"/>
      <c r="AG942" s="6"/>
      <c r="AH942" s="6"/>
      <c r="AI942" s="6"/>
      <c r="AJ942" s="6"/>
      <c r="AK942" s="6"/>
      <c r="AL942" s="6"/>
      <c r="AM942" s="6"/>
      <c r="AN942" s="6"/>
    </row>
    <row r="943" spans="32:40" ht="12" customHeight="1">
      <c r="AF943" s="6"/>
      <c r="AG943" s="6"/>
      <c r="AH943" s="6"/>
      <c r="AI943" s="6"/>
      <c r="AJ943" s="6"/>
      <c r="AK943" s="6"/>
      <c r="AL943" s="6"/>
      <c r="AM943" s="6"/>
      <c r="AN943" s="6"/>
    </row>
    <row r="944" spans="32:40" ht="12" customHeight="1">
      <c r="AF944" s="6"/>
      <c r="AG944" s="6"/>
      <c r="AH944" s="6"/>
      <c r="AI944" s="6"/>
      <c r="AJ944" s="6"/>
      <c r="AK944" s="6"/>
      <c r="AL944" s="6"/>
      <c r="AM944" s="6"/>
      <c r="AN944" s="6"/>
    </row>
    <row r="945" spans="32:40" ht="12" customHeight="1">
      <c r="AF945" s="6"/>
      <c r="AG945" s="6"/>
      <c r="AH945" s="6"/>
      <c r="AI945" s="6"/>
      <c r="AJ945" s="6"/>
      <c r="AK945" s="6"/>
      <c r="AL945" s="6"/>
      <c r="AM945" s="6"/>
      <c r="AN945" s="6"/>
    </row>
    <row r="946" spans="32:40" ht="12" customHeight="1">
      <c r="AF946" s="6"/>
      <c r="AG946" s="6"/>
      <c r="AH946" s="6"/>
      <c r="AI946" s="6"/>
      <c r="AJ946" s="6"/>
      <c r="AK946" s="6"/>
      <c r="AL946" s="6"/>
      <c r="AM946" s="6"/>
      <c r="AN946" s="6"/>
    </row>
    <row r="947" spans="32:40" ht="12" customHeight="1">
      <c r="AF947" s="6"/>
      <c r="AG947" s="6"/>
      <c r="AH947" s="6"/>
      <c r="AI947" s="6"/>
      <c r="AJ947" s="6"/>
      <c r="AK947" s="6"/>
      <c r="AL947" s="6"/>
      <c r="AM947" s="6"/>
      <c r="AN947" s="6"/>
    </row>
    <row r="948" spans="32:40" ht="12" customHeight="1">
      <c r="AF948" s="6"/>
      <c r="AG948" s="6"/>
      <c r="AH948" s="6"/>
      <c r="AI948" s="6"/>
      <c r="AJ948" s="6"/>
      <c r="AK948" s="6"/>
      <c r="AL948" s="6"/>
      <c r="AM948" s="6"/>
      <c r="AN948" s="6"/>
    </row>
    <row r="949" spans="32:40" ht="12" customHeight="1">
      <c r="AF949" s="6"/>
      <c r="AG949" s="6"/>
      <c r="AH949" s="6"/>
      <c r="AI949" s="6"/>
      <c r="AJ949" s="6"/>
      <c r="AK949" s="6"/>
      <c r="AL949" s="6"/>
      <c r="AM949" s="6"/>
      <c r="AN949" s="6"/>
    </row>
    <row r="950" spans="32:40" ht="12" customHeight="1">
      <c r="AF950" s="6"/>
      <c r="AG950" s="6"/>
      <c r="AH950" s="6"/>
      <c r="AI950" s="6"/>
      <c r="AJ950" s="6"/>
      <c r="AK950" s="6"/>
      <c r="AL950" s="6"/>
      <c r="AM950" s="6"/>
      <c r="AN950" s="6"/>
    </row>
    <row r="951" spans="32:40" ht="12" customHeight="1">
      <c r="AF951" s="6"/>
      <c r="AG951" s="6"/>
      <c r="AH951" s="6"/>
      <c r="AI951" s="6"/>
      <c r="AJ951" s="6"/>
      <c r="AK951" s="6"/>
      <c r="AL951" s="6"/>
      <c r="AM951" s="6"/>
      <c r="AN951" s="6"/>
    </row>
    <row r="952" spans="32:40" ht="12" customHeight="1">
      <c r="AF952" s="6"/>
      <c r="AG952" s="6"/>
      <c r="AH952" s="6"/>
      <c r="AI952" s="6"/>
      <c r="AJ952" s="6"/>
      <c r="AK952" s="6"/>
      <c r="AL952" s="6"/>
      <c r="AM952" s="6"/>
      <c r="AN952" s="6"/>
    </row>
    <row r="953" spans="32:40" ht="12" customHeight="1">
      <c r="AF953" s="6"/>
      <c r="AG953" s="6"/>
      <c r="AH953" s="6"/>
      <c r="AI953" s="6"/>
      <c r="AJ953" s="6"/>
      <c r="AK953" s="6"/>
      <c r="AL953" s="6"/>
      <c r="AM953" s="6"/>
      <c r="AN953" s="6"/>
    </row>
    <row r="954" spans="32:40" ht="12" customHeight="1">
      <c r="AF954" s="6"/>
      <c r="AG954" s="6"/>
      <c r="AH954" s="6"/>
      <c r="AI954" s="6"/>
      <c r="AJ954" s="6"/>
      <c r="AK954" s="6"/>
      <c r="AL954" s="6"/>
      <c r="AM954" s="6"/>
      <c r="AN954" s="6"/>
    </row>
    <row r="955" spans="32:40" ht="12" customHeight="1">
      <c r="AF955" s="6"/>
      <c r="AG955" s="6"/>
      <c r="AH955" s="6"/>
      <c r="AI955" s="6"/>
      <c r="AJ955" s="6"/>
      <c r="AK955" s="6"/>
      <c r="AL955" s="6"/>
      <c r="AM955" s="6"/>
      <c r="AN955" s="6"/>
    </row>
    <row r="956" spans="32:40" ht="12" customHeight="1">
      <c r="AF956" s="6"/>
      <c r="AG956" s="6"/>
      <c r="AH956" s="6"/>
      <c r="AI956" s="6"/>
      <c r="AJ956" s="6"/>
      <c r="AK956" s="6"/>
      <c r="AL956" s="6"/>
      <c r="AM956" s="6"/>
      <c r="AN956" s="6"/>
    </row>
    <row r="957" spans="32:40" ht="12" customHeight="1">
      <c r="AF957" s="6"/>
      <c r="AG957" s="6"/>
      <c r="AH957" s="6"/>
      <c r="AI957" s="6"/>
      <c r="AJ957" s="6"/>
      <c r="AK957" s="6"/>
      <c r="AL957" s="6"/>
      <c r="AM957" s="6"/>
      <c r="AN957" s="6"/>
    </row>
    <row r="958" spans="32:40" ht="12" customHeight="1">
      <c r="AF958" s="6"/>
      <c r="AG958" s="6"/>
      <c r="AH958" s="6"/>
      <c r="AI958" s="6"/>
      <c r="AJ958" s="6"/>
      <c r="AK958" s="6"/>
      <c r="AL958" s="6"/>
      <c r="AM958" s="6"/>
      <c r="AN958" s="6"/>
    </row>
    <row r="959" spans="32:40" ht="12" customHeight="1">
      <c r="AF959" s="6"/>
      <c r="AG959" s="6"/>
      <c r="AH959" s="6"/>
      <c r="AI959" s="6"/>
      <c r="AJ959" s="6"/>
      <c r="AK959" s="6"/>
      <c r="AL959" s="6"/>
      <c r="AM959" s="6"/>
      <c r="AN959" s="6"/>
    </row>
    <row r="960" spans="32:40" ht="12" customHeight="1">
      <c r="AF960" s="6"/>
      <c r="AG960" s="6"/>
      <c r="AH960" s="6"/>
      <c r="AI960" s="6"/>
      <c r="AJ960" s="6"/>
      <c r="AK960" s="6"/>
      <c r="AL960" s="6"/>
      <c r="AM960" s="6"/>
      <c r="AN960" s="6"/>
    </row>
    <row r="961" spans="32:40" ht="12" customHeight="1">
      <c r="AF961" s="6"/>
      <c r="AG961" s="6"/>
      <c r="AH961" s="6"/>
      <c r="AI961" s="6"/>
      <c r="AJ961" s="6"/>
      <c r="AK961" s="6"/>
      <c r="AL961" s="6"/>
      <c r="AM961" s="6"/>
      <c r="AN961" s="6"/>
    </row>
    <row r="962" spans="32:40" ht="12" customHeight="1">
      <c r="AF962" s="6"/>
      <c r="AG962" s="6"/>
      <c r="AH962" s="6"/>
      <c r="AI962" s="6"/>
      <c r="AJ962" s="6"/>
      <c r="AK962" s="6"/>
      <c r="AL962" s="6"/>
      <c r="AM962" s="6"/>
      <c r="AN962" s="6"/>
    </row>
    <row r="963" spans="32:40" ht="12" customHeight="1">
      <c r="AF963" s="6"/>
      <c r="AG963" s="6"/>
      <c r="AH963" s="6"/>
      <c r="AI963" s="6"/>
      <c r="AJ963" s="6"/>
      <c r="AK963" s="6"/>
      <c r="AL963" s="6"/>
      <c r="AM963" s="6"/>
      <c r="AN963" s="6"/>
    </row>
    <row r="964" spans="32:40" ht="12" customHeight="1">
      <c r="AF964" s="6"/>
      <c r="AG964" s="6"/>
      <c r="AH964" s="6"/>
      <c r="AI964" s="6"/>
      <c r="AJ964" s="6"/>
      <c r="AK964" s="6"/>
      <c r="AL964" s="6"/>
      <c r="AM964" s="6"/>
      <c r="AN964" s="6"/>
    </row>
    <row r="965" spans="32:40" ht="12" customHeight="1">
      <c r="AF965" s="6"/>
      <c r="AG965" s="6"/>
      <c r="AH965" s="6"/>
      <c r="AI965" s="6"/>
      <c r="AJ965" s="6"/>
      <c r="AK965" s="6"/>
      <c r="AL965" s="6"/>
      <c r="AM965" s="6"/>
      <c r="AN965" s="6"/>
    </row>
    <row r="966" spans="32:40" ht="12" customHeight="1">
      <c r="AF966" s="6"/>
      <c r="AG966" s="6"/>
      <c r="AH966" s="6"/>
      <c r="AI966" s="6"/>
      <c r="AJ966" s="6"/>
      <c r="AK966" s="6"/>
      <c r="AL966" s="6"/>
      <c r="AM966" s="6"/>
      <c r="AN966" s="6"/>
    </row>
    <row r="967" spans="32:40" ht="12" customHeight="1">
      <c r="AF967" s="6"/>
      <c r="AG967" s="6"/>
      <c r="AH967" s="6"/>
      <c r="AI967" s="6"/>
      <c r="AJ967" s="6"/>
      <c r="AK967" s="6"/>
      <c r="AL967" s="6"/>
      <c r="AM967" s="6"/>
      <c r="AN967" s="6"/>
    </row>
    <row r="968" spans="32:40" ht="12" customHeight="1">
      <c r="AF968" s="6"/>
      <c r="AG968" s="6"/>
      <c r="AH968" s="6"/>
      <c r="AI968" s="6"/>
      <c r="AJ968" s="6"/>
      <c r="AK968" s="6"/>
      <c r="AL968" s="6"/>
      <c r="AM968" s="6"/>
      <c r="AN968" s="6"/>
    </row>
    <row r="969" spans="32:40" ht="12" customHeight="1">
      <c r="AF969" s="6"/>
      <c r="AG969" s="6"/>
      <c r="AH969" s="6"/>
      <c r="AI969" s="6"/>
      <c r="AJ969" s="6"/>
      <c r="AK969" s="6"/>
      <c r="AL969" s="6"/>
      <c r="AM969" s="6"/>
      <c r="AN969" s="6"/>
    </row>
    <row r="970" spans="32:40" ht="12" customHeight="1">
      <c r="AF970" s="6"/>
      <c r="AG970" s="6"/>
      <c r="AH970" s="6"/>
      <c r="AI970" s="6"/>
      <c r="AJ970" s="6"/>
      <c r="AK970" s="6"/>
      <c r="AL970" s="6"/>
      <c r="AM970" s="6"/>
      <c r="AN970" s="6"/>
    </row>
    <row r="971" spans="32:40" ht="12" customHeight="1">
      <c r="AF971" s="6"/>
      <c r="AG971" s="6"/>
      <c r="AH971" s="6"/>
      <c r="AI971" s="6"/>
      <c r="AJ971" s="6"/>
      <c r="AK971" s="6"/>
      <c r="AL971" s="6"/>
      <c r="AM971" s="6"/>
      <c r="AN971" s="6"/>
    </row>
    <row r="972" spans="32:40" ht="12" customHeight="1">
      <c r="AF972" s="6"/>
      <c r="AG972" s="6"/>
      <c r="AH972" s="6"/>
      <c r="AI972" s="6"/>
      <c r="AJ972" s="6"/>
      <c r="AK972" s="6"/>
      <c r="AL972" s="6"/>
      <c r="AM972" s="6"/>
      <c r="AN972" s="6"/>
    </row>
    <row r="973" spans="32:40" ht="12" customHeight="1">
      <c r="AF973" s="6"/>
      <c r="AG973" s="6"/>
      <c r="AH973" s="6"/>
      <c r="AI973" s="6"/>
      <c r="AJ973" s="6"/>
      <c r="AK973" s="6"/>
      <c r="AL973" s="6"/>
      <c r="AM973" s="6"/>
      <c r="AN973" s="6"/>
    </row>
    <row r="974" spans="32:40" ht="12" customHeight="1">
      <c r="AF974" s="6"/>
      <c r="AG974" s="6"/>
      <c r="AH974" s="6"/>
      <c r="AI974" s="6"/>
      <c r="AJ974" s="6"/>
      <c r="AK974" s="6"/>
      <c r="AL974" s="6"/>
      <c r="AM974" s="6"/>
      <c r="AN974" s="6"/>
    </row>
    <row r="975" spans="32:40" ht="12" customHeight="1">
      <c r="AF975" s="6"/>
      <c r="AG975" s="6"/>
      <c r="AH975" s="6"/>
      <c r="AI975" s="6"/>
      <c r="AJ975" s="6"/>
      <c r="AK975" s="6"/>
      <c r="AL975" s="6"/>
      <c r="AM975" s="6"/>
      <c r="AN975" s="6"/>
    </row>
    <row r="976" spans="32:40" ht="12" customHeight="1">
      <c r="AF976" s="6"/>
      <c r="AG976" s="6"/>
      <c r="AH976" s="6"/>
      <c r="AI976" s="6"/>
      <c r="AJ976" s="6"/>
      <c r="AK976" s="6"/>
      <c r="AL976" s="6"/>
      <c r="AM976" s="6"/>
      <c r="AN976" s="6"/>
    </row>
    <row r="977" spans="32:40" ht="12" customHeight="1">
      <c r="AF977" s="6"/>
      <c r="AG977" s="6"/>
      <c r="AH977" s="6"/>
      <c r="AI977" s="6"/>
      <c r="AJ977" s="6"/>
      <c r="AK977" s="6"/>
      <c r="AL977" s="6"/>
      <c r="AM977" s="6"/>
      <c r="AN977" s="6"/>
    </row>
    <row r="978" spans="32:40" ht="12" customHeight="1">
      <c r="AF978" s="6"/>
      <c r="AG978" s="6"/>
      <c r="AH978" s="6"/>
      <c r="AI978" s="6"/>
      <c r="AJ978" s="6"/>
      <c r="AK978" s="6"/>
      <c r="AL978" s="6"/>
      <c r="AM978" s="6"/>
      <c r="AN978" s="6"/>
    </row>
    <row r="979" spans="32:40" ht="12" customHeight="1">
      <c r="AF979" s="6"/>
      <c r="AG979" s="6"/>
      <c r="AH979" s="6"/>
      <c r="AI979" s="6"/>
      <c r="AJ979" s="6"/>
      <c r="AK979" s="6"/>
      <c r="AL979" s="6"/>
      <c r="AM979" s="6"/>
      <c r="AN979" s="6"/>
    </row>
    <row r="980" spans="32:40" ht="12" customHeight="1">
      <c r="AF980" s="6"/>
      <c r="AG980" s="6"/>
      <c r="AH980" s="6"/>
      <c r="AI980" s="6"/>
      <c r="AJ980" s="6"/>
      <c r="AK980" s="6"/>
      <c r="AL980" s="6"/>
      <c r="AM980" s="6"/>
      <c r="AN980" s="6"/>
    </row>
    <row r="981" spans="32:40" ht="12" customHeight="1">
      <c r="AF981" s="6"/>
      <c r="AG981" s="6"/>
      <c r="AH981" s="6"/>
      <c r="AI981" s="6"/>
      <c r="AJ981" s="6"/>
      <c r="AK981" s="6"/>
      <c r="AL981" s="6"/>
      <c r="AM981" s="6"/>
      <c r="AN981" s="6"/>
    </row>
    <row r="982" spans="32:40" ht="12" customHeight="1">
      <c r="AF982" s="6"/>
      <c r="AG982" s="6"/>
      <c r="AH982" s="6"/>
      <c r="AI982" s="6"/>
      <c r="AJ982" s="6"/>
      <c r="AK982" s="6"/>
      <c r="AL982" s="6"/>
      <c r="AM982" s="6"/>
      <c r="AN982" s="6"/>
    </row>
    <row r="983" spans="32:40" ht="12" customHeight="1">
      <c r="AF983" s="6"/>
      <c r="AG983" s="6"/>
      <c r="AH983" s="6"/>
      <c r="AI983" s="6"/>
      <c r="AJ983" s="6"/>
      <c r="AK983" s="6"/>
      <c r="AL983" s="6"/>
      <c r="AM983" s="6"/>
      <c r="AN983" s="6"/>
    </row>
    <row r="984" spans="32:40" ht="12" customHeight="1">
      <c r="AF984" s="6"/>
      <c r="AG984" s="6"/>
      <c r="AH984" s="6"/>
      <c r="AI984" s="6"/>
      <c r="AJ984" s="6"/>
      <c r="AK984" s="6"/>
      <c r="AL984" s="6"/>
      <c r="AM984" s="6"/>
      <c r="AN984" s="6"/>
    </row>
    <row r="985" spans="32:40" ht="12" customHeight="1">
      <c r="AF985" s="6"/>
      <c r="AG985" s="6"/>
      <c r="AH985" s="6"/>
      <c r="AI985" s="6"/>
      <c r="AJ985" s="6"/>
      <c r="AK985" s="6"/>
      <c r="AL985" s="6"/>
      <c r="AM985" s="6"/>
      <c r="AN985" s="6"/>
    </row>
    <row r="986" spans="32:40" ht="12" customHeight="1">
      <c r="AF986" s="6"/>
      <c r="AG986" s="6"/>
      <c r="AH986" s="6"/>
      <c r="AI986" s="6"/>
      <c r="AJ986" s="6"/>
      <c r="AK986" s="6"/>
      <c r="AL986" s="6"/>
      <c r="AM986" s="6"/>
      <c r="AN986" s="6"/>
    </row>
    <row r="987" spans="32:40" ht="12" customHeight="1">
      <c r="AF987" s="6"/>
      <c r="AG987" s="6"/>
      <c r="AH987" s="6"/>
      <c r="AI987" s="6"/>
      <c r="AJ987" s="6"/>
      <c r="AK987" s="6"/>
      <c r="AL987" s="6"/>
      <c r="AM987" s="6"/>
      <c r="AN987" s="6"/>
    </row>
    <row r="988" spans="32:40" ht="12" customHeight="1">
      <c r="AF988" s="6"/>
      <c r="AG988" s="6"/>
      <c r="AH988" s="6"/>
      <c r="AI988" s="6"/>
      <c r="AJ988" s="6"/>
      <c r="AK988" s="6"/>
      <c r="AL988" s="6"/>
      <c r="AM988" s="6"/>
      <c r="AN988" s="6"/>
    </row>
    <row r="989" spans="32:40" ht="12" customHeight="1">
      <c r="AF989" s="6"/>
      <c r="AG989" s="6"/>
      <c r="AH989" s="6"/>
      <c r="AI989" s="6"/>
      <c r="AJ989" s="6"/>
      <c r="AK989" s="6"/>
      <c r="AL989" s="6"/>
      <c r="AM989" s="6"/>
      <c r="AN989" s="6"/>
    </row>
    <row r="990" spans="32:40" ht="12" customHeight="1">
      <c r="AF990" s="6"/>
      <c r="AG990" s="6"/>
      <c r="AH990" s="6"/>
      <c r="AI990" s="6"/>
      <c r="AJ990" s="6"/>
      <c r="AK990" s="6"/>
      <c r="AL990" s="6"/>
      <c r="AM990" s="6"/>
      <c r="AN990" s="6"/>
    </row>
    <row r="991" spans="32:40" ht="12" customHeight="1">
      <c r="AF991" s="6"/>
      <c r="AG991" s="6"/>
      <c r="AH991" s="6"/>
      <c r="AI991" s="6"/>
      <c r="AJ991" s="6"/>
      <c r="AK991" s="6"/>
      <c r="AL991" s="6"/>
      <c r="AM991" s="6"/>
      <c r="AN991" s="6"/>
    </row>
    <row r="992" spans="32:40" ht="12" customHeight="1">
      <c r="AF992" s="6"/>
      <c r="AG992" s="6"/>
      <c r="AH992" s="6"/>
      <c r="AI992" s="6"/>
      <c r="AJ992" s="6"/>
      <c r="AK992" s="6"/>
      <c r="AL992" s="6"/>
      <c r="AM992" s="6"/>
      <c r="AN992" s="6"/>
    </row>
    <row r="993" spans="32:40" ht="12" customHeight="1">
      <c r="AF993" s="6"/>
      <c r="AG993" s="6"/>
      <c r="AH993" s="6"/>
      <c r="AI993" s="6"/>
      <c r="AJ993" s="6"/>
      <c r="AK993" s="6"/>
      <c r="AL993" s="6"/>
      <c r="AM993" s="6"/>
      <c r="AN993" s="6"/>
    </row>
    <row r="994" spans="32:40" ht="12" customHeight="1">
      <c r="AF994" s="6"/>
      <c r="AG994" s="6"/>
      <c r="AH994" s="6"/>
      <c r="AI994" s="6"/>
      <c r="AJ994" s="6"/>
      <c r="AK994" s="6"/>
      <c r="AL994" s="6"/>
      <c r="AM994" s="6"/>
      <c r="AN994" s="6"/>
    </row>
    <row r="995" spans="32:40" ht="12" customHeight="1">
      <c r="AF995" s="6"/>
      <c r="AG995" s="6"/>
      <c r="AH995" s="6"/>
      <c r="AI995" s="6"/>
      <c r="AJ995" s="6"/>
      <c r="AK995" s="6"/>
      <c r="AL995" s="6"/>
      <c r="AM995" s="6"/>
      <c r="AN995" s="6"/>
    </row>
    <row r="996" spans="32:40" ht="12" customHeight="1">
      <c r="AF996" s="6"/>
      <c r="AG996" s="6"/>
      <c r="AH996" s="6"/>
      <c r="AI996" s="6"/>
      <c r="AJ996" s="6"/>
      <c r="AK996" s="6"/>
      <c r="AL996" s="6"/>
      <c r="AM996" s="6"/>
      <c r="AN996" s="6"/>
    </row>
    <row r="997" spans="32:40" ht="12" customHeight="1">
      <c r="AF997" s="6"/>
      <c r="AG997" s="6"/>
      <c r="AH997" s="6"/>
      <c r="AI997" s="6"/>
      <c r="AJ997" s="6"/>
      <c r="AK997" s="6"/>
      <c r="AL997" s="6"/>
      <c r="AM997" s="6"/>
      <c r="AN997" s="6"/>
    </row>
    <row r="998" spans="32:40" ht="12" customHeight="1">
      <c r="AF998" s="6"/>
      <c r="AG998" s="6"/>
      <c r="AH998" s="6"/>
      <c r="AI998" s="6"/>
      <c r="AJ998" s="6"/>
      <c r="AK998" s="6"/>
      <c r="AL998" s="6"/>
      <c r="AM998" s="6"/>
      <c r="AN998" s="6"/>
    </row>
    <row r="999" spans="32:40" ht="12" customHeight="1">
      <c r="AF999" s="6"/>
      <c r="AG999" s="6"/>
      <c r="AH999" s="6"/>
      <c r="AI999" s="6"/>
      <c r="AJ999" s="6"/>
      <c r="AK999" s="6"/>
      <c r="AL999" s="6"/>
      <c r="AM999" s="6"/>
      <c r="AN999" s="6"/>
    </row>
    <row r="1000" spans="32:40" ht="12" customHeight="1">
      <c r="AF1000" s="6"/>
      <c r="AG1000" s="6"/>
      <c r="AH1000" s="6"/>
      <c r="AI1000" s="6"/>
      <c r="AJ1000" s="6"/>
      <c r="AK1000" s="6"/>
      <c r="AL1000" s="6"/>
      <c r="AM1000" s="6"/>
      <c r="AN1000" s="6"/>
    </row>
  </sheetData>
  <mergeCells count="280">
    <mergeCell ref="A54:A55"/>
    <mergeCell ref="B54:B55"/>
    <mergeCell ref="AD52:AD53"/>
    <mergeCell ref="AE52:AE53"/>
    <mergeCell ref="AB48:AB49"/>
    <mergeCell ref="AB50:AB51"/>
    <mergeCell ref="AC50:AC51"/>
    <mergeCell ref="AD50:AD51"/>
    <mergeCell ref="AE50:AE51"/>
    <mergeCell ref="AB52:AB53"/>
    <mergeCell ref="AC52:AC53"/>
    <mergeCell ref="A48:A49"/>
    <mergeCell ref="B48:B49"/>
    <mergeCell ref="C48:C49"/>
    <mergeCell ref="D48:D49"/>
    <mergeCell ref="B50:B51"/>
    <mergeCell ref="C50:C51"/>
    <mergeCell ref="D50:D51"/>
    <mergeCell ref="A50:A51"/>
    <mergeCell ref="A52:A53"/>
    <mergeCell ref="B52:B53"/>
    <mergeCell ref="C52:C53"/>
    <mergeCell ref="D52:D53"/>
    <mergeCell ref="B46:B47"/>
    <mergeCell ref="AC48:AC49"/>
    <mergeCell ref="AD48:AD49"/>
    <mergeCell ref="AD44:AD45"/>
    <mergeCell ref="AE44:AE45"/>
    <mergeCell ref="AB46:AB47"/>
    <mergeCell ref="AC46:AC47"/>
    <mergeCell ref="AD46:AD47"/>
    <mergeCell ref="AE46:AE47"/>
    <mergeCell ref="AE48:AE49"/>
    <mergeCell ref="AE42:AE43"/>
    <mergeCell ref="AB44:AB45"/>
    <mergeCell ref="AC44:AC45"/>
    <mergeCell ref="A40:A41"/>
    <mergeCell ref="B40:B41"/>
    <mergeCell ref="C40:C41"/>
    <mergeCell ref="D40:D41"/>
    <mergeCell ref="B42:B43"/>
    <mergeCell ref="C42:C43"/>
    <mergeCell ref="D42:D43"/>
    <mergeCell ref="A42:A43"/>
    <mergeCell ref="A44:A45"/>
    <mergeCell ref="B44:B45"/>
    <mergeCell ref="C44:C45"/>
    <mergeCell ref="D44:D45"/>
    <mergeCell ref="AB29:AB30"/>
    <mergeCell ref="AC29:AC30"/>
    <mergeCell ref="AD29:AD30"/>
    <mergeCell ref="AE29:AE30"/>
    <mergeCell ref="AC31:AC32"/>
    <mergeCell ref="AD31:AD32"/>
    <mergeCell ref="AE31:AE32"/>
    <mergeCell ref="AB31:AB32"/>
    <mergeCell ref="AB33:AB34"/>
    <mergeCell ref="AC33:AC34"/>
    <mergeCell ref="AD33:AD34"/>
    <mergeCell ref="AE33:AE34"/>
    <mergeCell ref="AB7:AB8"/>
    <mergeCell ref="AC7:AC8"/>
    <mergeCell ref="AD7:AD8"/>
    <mergeCell ref="AE7:AE8"/>
    <mergeCell ref="AC9:AC10"/>
    <mergeCell ref="AD9:AD10"/>
    <mergeCell ref="AE9:AE10"/>
    <mergeCell ref="AD13:AD14"/>
    <mergeCell ref="AE13:AE14"/>
    <mergeCell ref="F1:Z1"/>
    <mergeCell ref="AD1:AE2"/>
    <mergeCell ref="F2:Z2"/>
    <mergeCell ref="B3:AB3"/>
    <mergeCell ref="AD3:AE3"/>
    <mergeCell ref="H4:V4"/>
    <mergeCell ref="AB4:AE4"/>
    <mergeCell ref="A5:A6"/>
    <mergeCell ref="B5:B6"/>
    <mergeCell ref="C5:C6"/>
    <mergeCell ref="AB5:AB6"/>
    <mergeCell ref="AC5:AC6"/>
    <mergeCell ref="AD5:AD6"/>
    <mergeCell ref="AE5:AE6"/>
    <mergeCell ref="AD35:AD36"/>
    <mergeCell ref="AE35:AE36"/>
    <mergeCell ref="AD68:AD69"/>
    <mergeCell ref="AE68:AE69"/>
    <mergeCell ref="AB64:AB65"/>
    <mergeCell ref="AB66:AB67"/>
    <mergeCell ref="AC66:AC67"/>
    <mergeCell ref="AD66:AD67"/>
    <mergeCell ref="AE66:AE67"/>
    <mergeCell ref="AB68:AB69"/>
    <mergeCell ref="AC68:AC69"/>
    <mergeCell ref="AB35:AB36"/>
    <mergeCell ref="AC35:AC36"/>
    <mergeCell ref="AB38:AB39"/>
    <mergeCell ref="AC38:AC39"/>
    <mergeCell ref="AD38:AD39"/>
    <mergeCell ref="AE38:AE39"/>
    <mergeCell ref="AC40:AC41"/>
    <mergeCell ref="AD40:AD41"/>
    <mergeCell ref="AE40:AE41"/>
    <mergeCell ref="AB40:AB41"/>
    <mergeCell ref="AB42:AB43"/>
    <mergeCell ref="AC42:AC43"/>
    <mergeCell ref="AD42:AD43"/>
    <mergeCell ref="AD27:AD28"/>
    <mergeCell ref="AE27:AE28"/>
    <mergeCell ref="AB23:AB24"/>
    <mergeCell ref="AB25:AB26"/>
    <mergeCell ref="AC25:AC26"/>
    <mergeCell ref="AD25:AD26"/>
    <mergeCell ref="AE25:AE26"/>
    <mergeCell ref="AB27:AB28"/>
    <mergeCell ref="AC27:AC28"/>
    <mergeCell ref="AC17:AC18"/>
    <mergeCell ref="AD17:AD18"/>
    <mergeCell ref="AE17:AE18"/>
    <mergeCell ref="AB21:AB22"/>
    <mergeCell ref="AC21:AC22"/>
    <mergeCell ref="AD21:AD22"/>
    <mergeCell ref="AE21:AE22"/>
    <mergeCell ref="AC23:AC24"/>
    <mergeCell ref="AD23:AD24"/>
    <mergeCell ref="AE23:AE24"/>
    <mergeCell ref="AB17:AB18"/>
    <mergeCell ref="AB19:AB20"/>
    <mergeCell ref="AC19:AC20"/>
    <mergeCell ref="AD19:AD20"/>
    <mergeCell ref="AE19:AE20"/>
    <mergeCell ref="AB9:AB10"/>
    <mergeCell ref="AB11:AB12"/>
    <mergeCell ref="AC11:AC12"/>
    <mergeCell ref="AD11:AD12"/>
    <mergeCell ref="AE11:AE12"/>
    <mergeCell ref="AB13:AB14"/>
    <mergeCell ref="AC13:AC14"/>
    <mergeCell ref="AB15:AB16"/>
    <mergeCell ref="AC15:AC16"/>
    <mergeCell ref="AD15:AD16"/>
    <mergeCell ref="AE15:AE16"/>
    <mergeCell ref="AB60:AB61"/>
    <mergeCell ref="AC60:AC61"/>
    <mergeCell ref="AC64:AC65"/>
    <mergeCell ref="AD64:AD65"/>
    <mergeCell ref="AD60:AD61"/>
    <mergeCell ref="AE60:AE61"/>
    <mergeCell ref="AB62:AB63"/>
    <mergeCell ref="AC62:AC63"/>
    <mergeCell ref="AD62:AD63"/>
    <mergeCell ref="AE62:AE63"/>
    <mergeCell ref="AE64:AE65"/>
    <mergeCell ref="AB54:AB55"/>
    <mergeCell ref="AC54:AC55"/>
    <mergeCell ref="AD54:AD55"/>
    <mergeCell ref="AE54:AE55"/>
    <mergeCell ref="AC56:AC57"/>
    <mergeCell ref="AD56:AD57"/>
    <mergeCell ref="AE56:AE57"/>
    <mergeCell ref="AB56:AB57"/>
    <mergeCell ref="AB58:AB59"/>
    <mergeCell ref="AC58:AC59"/>
    <mergeCell ref="AD58:AD59"/>
    <mergeCell ref="AE58:AE59"/>
    <mergeCell ref="A66:A67"/>
    <mergeCell ref="A68:A69"/>
    <mergeCell ref="B68:B69"/>
    <mergeCell ref="C68:C69"/>
    <mergeCell ref="D68:D69"/>
    <mergeCell ref="A64:A65"/>
    <mergeCell ref="B64:B65"/>
    <mergeCell ref="C64:C65"/>
    <mergeCell ref="D64:D65"/>
    <mergeCell ref="B66:B67"/>
    <mergeCell ref="C66:C67"/>
    <mergeCell ref="D66:D67"/>
    <mergeCell ref="A60:A61"/>
    <mergeCell ref="B60:B61"/>
    <mergeCell ref="C60:C61"/>
    <mergeCell ref="D60:D61"/>
    <mergeCell ref="A62:A63"/>
    <mergeCell ref="B62:B63"/>
    <mergeCell ref="A19:A20"/>
    <mergeCell ref="B19:B20"/>
    <mergeCell ref="C19:C20"/>
    <mergeCell ref="D19:D20"/>
    <mergeCell ref="B21:B22"/>
    <mergeCell ref="C21:C22"/>
    <mergeCell ref="D21:D22"/>
    <mergeCell ref="A21:A22"/>
    <mergeCell ref="A23:A24"/>
    <mergeCell ref="B23:B24"/>
    <mergeCell ref="C23:C24"/>
    <mergeCell ref="D23:D24"/>
    <mergeCell ref="A25:A26"/>
    <mergeCell ref="B25:B26"/>
    <mergeCell ref="A31:A32"/>
    <mergeCell ref="B31:B32"/>
    <mergeCell ref="C31:C32"/>
    <mergeCell ref="D31:D32"/>
    <mergeCell ref="L59:M59"/>
    <mergeCell ref="L63:M63"/>
    <mergeCell ref="L66:M66"/>
    <mergeCell ref="Q69:Q70"/>
    <mergeCell ref="G73:I73"/>
    <mergeCell ref="A29:A30"/>
    <mergeCell ref="B29:B30"/>
    <mergeCell ref="C29:C30"/>
    <mergeCell ref="D29:D30"/>
    <mergeCell ref="N33:R34"/>
    <mergeCell ref="N41:R42"/>
    <mergeCell ref="N48:R49"/>
    <mergeCell ref="B58:B59"/>
    <mergeCell ref="C58:C59"/>
    <mergeCell ref="C54:C55"/>
    <mergeCell ref="D54:D55"/>
    <mergeCell ref="A56:A57"/>
    <mergeCell ref="B56:B57"/>
    <mergeCell ref="C56:C57"/>
    <mergeCell ref="D56:D57"/>
    <mergeCell ref="D58:D59"/>
    <mergeCell ref="C62:C63"/>
    <mergeCell ref="D62:D63"/>
    <mergeCell ref="A58:A59"/>
    <mergeCell ref="C25:C26"/>
    <mergeCell ref="D25:D26"/>
    <mergeCell ref="A27:A28"/>
    <mergeCell ref="B27:B28"/>
    <mergeCell ref="C27:C28"/>
    <mergeCell ref="D27:D28"/>
    <mergeCell ref="N27:R28"/>
    <mergeCell ref="N54:O55"/>
    <mergeCell ref="L56:M56"/>
    <mergeCell ref="B33:B34"/>
    <mergeCell ref="C33:C34"/>
    <mergeCell ref="D33:D34"/>
    <mergeCell ref="C38:C39"/>
    <mergeCell ref="D38:D39"/>
    <mergeCell ref="A33:A34"/>
    <mergeCell ref="A35:A36"/>
    <mergeCell ref="B35:B36"/>
    <mergeCell ref="C35:C36"/>
    <mergeCell ref="D35:D36"/>
    <mergeCell ref="A38:A39"/>
    <mergeCell ref="B38:B39"/>
    <mergeCell ref="C46:C47"/>
    <mergeCell ref="D46:D47"/>
    <mergeCell ref="A46:A47"/>
    <mergeCell ref="A11:A12"/>
    <mergeCell ref="B11:B12"/>
    <mergeCell ref="D17:D18"/>
    <mergeCell ref="L17:M17"/>
    <mergeCell ref="A15:A16"/>
    <mergeCell ref="B15:B16"/>
    <mergeCell ref="C15:C16"/>
    <mergeCell ref="D15:D16"/>
    <mergeCell ref="A17:A18"/>
    <mergeCell ref="B17:B18"/>
    <mergeCell ref="C17:C18"/>
    <mergeCell ref="C11:C12"/>
    <mergeCell ref="D11:D12"/>
    <mergeCell ref="A13:A14"/>
    <mergeCell ref="B13:B14"/>
    <mergeCell ref="C13:C14"/>
    <mergeCell ref="D13:D14"/>
    <mergeCell ref="L11:M11"/>
    <mergeCell ref="L14:M14"/>
    <mergeCell ref="D5:D6"/>
    <mergeCell ref="N6:O6"/>
    <mergeCell ref="A7:A8"/>
    <mergeCell ref="B7:B8"/>
    <mergeCell ref="C7:C8"/>
    <mergeCell ref="D7:D8"/>
    <mergeCell ref="L7:M7"/>
    <mergeCell ref="A9:A10"/>
    <mergeCell ref="B9:B10"/>
    <mergeCell ref="C9:C10"/>
    <mergeCell ref="D9:D10"/>
    <mergeCell ref="L10:M10"/>
  </mergeCells>
  <conditionalFormatting sqref="M8 L11:L13 M11:M17 L15:L16 M60">
    <cfRule type="cellIs" dxfId="1" priority="1" operator="greaterThan">
      <formula>$AH$3</formula>
    </cfRule>
  </conditionalFormatting>
  <printOptions horizontalCentered="1" verticalCentered="1"/>
  <pageMargins left="0" right="0" top="0" bottom="0" header="0" footer="0"/>
  <pageSetup paperSize="9" scale="64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99FF"/>
    <pageSetUpPr fitToPage="1"/>
  </sheetPr>
  <dimension ref="A1:U924"/>
  <sheetViews>
    <sheetView workbookViewId="0">
      <selection sqref="A1:H1"/>
    </sheetView>
  </sheetViews>
  <sheetFormatPr defaultColWidth="14.3984375" defaultRowHeight="15" customHeight="1"/>
  <cols>
    <col min="1" max="1" width="4.69921875" customWidth="1"/>
    <col min="2" max="2" width="4.09765625" customWidth="1"/>
    <col min="3" max="3" width="22.69921875" customWidth="1"/>
    <col min="4" max="4" width="8.69921875" customWidth="1"/>
    <col min="5" max="5" width="6.59765625" customWidth="1"/>
    <col min="6" max="6" width="14" customWidth="1"/>
    <col min="7" max="7" width="24" customWidth="1"/>
    <col min="8" max="8" width="4.8984375" customWidth="1"/>
    <col min="9" max="9" width="5" customWidth="1"/>
    <col min="10" max="10" width="6" customWidth="1"/>
    <col min="11" max="11" width="4.59765625" customWidth="1"/>
    <col min="12" max="12" width="5" customWidth="1"/>
    <col min="13" max="13" width="22.8984375" customWidth="1"/>
    <col min="14" max="14" width="8.69921875" customWidth="1"/>
    <col min="15" max="15" width="7.296875" customWidth="1"/>
    <col min="16" max="16" width="13.3984375" customWidth="1"/>
    <col min="17" max="17" width="22.3984375" customWidth="1"/>
    <col min="18" max="18" width="4.69921875" customWidth="1"/>
    <col min="19" max="19" width="5.09765625" customWidth="1"/>
    <col min="20" max="20" width="6.59765625" customWidth="1"/>
    <col min="21" max="26" width="8.69921875" customWidth="1"/>
  </cols>
  <sheetData>
    <row r="1" spans="1:20" ht="12" customHeight="1">
      <c r="B1" s="372" t="s">
        <v>275</v>
      </c>
      <c r="C1" s="289"/>
      <c r="D1" s="289"/>
      <c r="E1" s="289"/>
      <c r="F1" s="289"/>
      <c r="G1" s="289"/>
      <c r="H1" s="289"/>
      <c r="I1" s="289"/>
      <c r="J1" s="289"/>
      <c r="L1" s="372" t="s">
        <v>275</v>
      </c>
      <c r="M1" s="289"/>
      <c r="N1" s="289"/>
      <c r="O1" s="289"/>
      <c r="P1" s="289"/>
      <c r="Q1" s="289"/>
      <c r="R1" s="289"/>
      <c r="S1" s="289"/>
      <c r="T1" s="289"/>
    </row>
    <row r="2" spans="1:20" ht="12" customHeight="1">
      <c r="B2" s="373">
        <f>пр.взв!$D$4</f>
        <v>0</v>
      </c>
      <c r="C2" s="289"/>
      <c r="D2" s="289"/>
      <c r="E2" s="289"/>
      <c r="F2" s="289"/>
      <c r="G2" s="289"/>
      <c r="H2" s="289"/>
      <c r="I2" s="289"/>
      <c r="J2" s="289"/>
      <c r="L2" s="373">
        <f>пр.взв!$D$4</f>
        <v>0</v>
      </c>
      <c r="M2" s="289"/>
      <c r="N2" s="289"/>
      <c r="O2" s="289"/>
      <c r="P2" s="289"/>
      <c r="Q2" s="289"/>
      <c r="R2" s="289"/>
      <c r="S2" s="289"/>
      <c r="T2" s="289"/>
    </row>
    <row r="3" spans="1:20" ht="12" customHeight="1">
      <c r="B3" s="140">
        <v>0</v>
      </c>
      <c r="C3" s="6" t="s">
        <v>276</v>
      </c>
      <c r="L3" s="140">
        <f>B3</f>
        <v>0</v>
      </c>
      <c r="M3" s="6" t="s">
        <v>276</v>
      </c>
    </row>
    <row r="4" spans="1:20" ht="25.5" customHeight="1">
      <c r="B4" s="141" t="s">
        <v>277</v>
      </c>
      <c r="C4" s="142" t="s">
        <v>278</v>
      </c>
      <c r="D4" s="143"/>
      <c r="E4" s="143"/>
      <c r="F4" s="143" t="s">
        <v>279</v>
      </c>
      <c r="G4" s="141" t="str">
        <f>пр.взв!G4</f>
        <v>В.к.  71  кг</v>
      </c>
      <c r="H4" s="142"/>
      <c r="I4" s="142"/>
      <c r="J4" s="142"/>
      <c r="K4" s="142"/>
      <c r="L4" s="141" t="s">
        <v>280</v>
      </c>
      <c r="M4" s="142" t="s">
        <v>278</v>
      </c>
      <c r="N4" s="143"/>
      <c r="O4" s="143"/>
      <c r="P4" s="143" t="s">
        <v>279</v>
      </c>
      <c r="Q4" s="141" t="str">
        <f>G4</f>
        <v>В.к.  71  кг</v>
      </c>
      <c r="R4" s="142"/>
      <c r="S4" s="142"/>
      <c r="T4" s="142"/>
    </row>
    <row r="5" spans="1:20" ht="12.75" customHeight="1">
      <c r="A5" s="369" t="s">
        <v>281</v>
      </c>
      <c r="B5" s="371" t="s">
        <v>9</v>
      </c>
      <c r="C5" s="363" t="s">
        <v>10</v>
      </c>
      <c r="D5" s="364" t="s">
        <v>282</v>
      </c>
      <c r="E5" s="365" t="s">
        <v>283</v>
      </c>
      <c r="F5" s="366"/>
      <c r="G5" s="363" t="s">
        <v>284</v>
      </c>
      <c r="H5" s="367" t="s">
        <v>285</v>
      </c>
      <c r="I5" s="364" t="s">
        <v>286</v>
      </c>
      <c r="J5" s="368" t="s">
        <v>287</v>
      </c>
      <c r="K5" s="369" t="s">
        <v>281</v>
      </c>
      <c r="L5" s="371" t="s">
        <v>9</v>
      </c>
      <c r="M5" s="363" t="s">
        <v>10</v>
      </c>
      <c r="N5" s="364" t="s">
        <v>282</v>
      </c>
      <c r="O5" s="365" t="s">
        <v>283</v>
      </c>
      <c r="P5" s="366"/>
      <c r="Q5" s="363" t="s">
        <v>284</v>
      </c>
      <c r="R5" s="367" t="s">
        <v>285</v>
      </c>
      <c r="S5" s="364" t="s">
        <v>286</v>
      </c>
      <c r="T5" s="368" t="s">
        <v>287</v>
      </c>
    </row>
    <row r="6" spans="1:20" ht="13.5" customHeight="1">
      <c r="A6" s="370"/>
      <c r="B6" s="322"/>
      <c r="C6" s="359"/>
      <c r="D6" s="359"/>
      <c r="E6" s="303"/>
      <c r="F6" s="338"/>
      <c r="G6" s="359"/>
      <c r="H6" s="359"/>
      <c r="I6" s="359"/>
      <c r="J6" s="361"/>
      <c r="K6" s="370"/>
      <c r="L6" s="322"/>
      <c r="M6" s="359"/>
      <c r="N6" s="359"/>
      <c r="O6" s="303"/>
      <c r="P6" s="338"/>
      <c r="Q6" s="359"/>
      <c r="R6" s="359"/>
      <c r="S6" s="359"/>
      <c r="T6" s="361"/>
    </row>
    <row r="7" spans="1:20" ht="18.75" customHeight="1">
      <c r="A7" s="374">
        <v>1</v>
      </c>
      <c r="B7" s="144">
        <v>1</v>
      </c>
      <c r="C7" s="145" t="str">
        <f>IFERROR(VLOOKUP(B7,пр.взв!$D$6:$Q$70,2,0),"")</f>
        <v>БАГОВ Тимур</v>
      </c>
      <c r="D7" s="146" t="str">
        <f>IFERROR(VLOOKUP(B7,пр.взв!$D$6:$Q$70,5,0),"")</f>
        <v>КМС</v>
      </c>
      <c r="E7" s="146" t="str">
        <f>IFERROR(VLOOKUP(B7,пр.взв!$D$6:$Q$70,6,0),"")</f>
        <v>ЮФО</v>
      </c>
      <c r="F7" s="146" t="str">
        <f>IFERROR(VLOOKUP(B7,пр.взв!$D$6:$Q$70,8,0),"")</f>
        <v>Р.Адыгея</v>
      </c>
      <c r="G7" s="147"/>
      <c r="H7" s="148"/>
      <c r="I7" s="149"/>
      <c r="J7" s="150"/>
      <c r="K7" s="358">
        <v>17</v>
      </c>
      <c r="L7" s="144">
        <v>2</v>
      </c>
      <c r="M7" s="151" t="str">
        <f>IFERROR(VLOOKUP(L7,пр.взв!$D$6:$Q$70,2,0),"")</f>
        <v>КОЛОНТАЙ Артём</v>
      </c>
      <c r="N7" s="152" t="str">
        <f>IFERROR(VLOOKUP(L7,пр.взв!$D$6:$Q$70,5,0),"")</f>
        <v>КМС</v>
      </c>
      <c r="O7" s="152" t="str">
        <f>IFERROR(VLOOKUP(L7,пр.взв!$D$6:$Q$70,6,0),"")</f>
        <v>ЦФО</v>
      </c>
      <c r="P7" s="152" t="str">
        <f>IFERROR(VLOOKUP(L7,пр.взв!$D$6:$Q$70,8,0),"")</f>
        <v>Ярославская</v>
      </c>
      <c r="Q7" s="153"/>
      <c r="R7" s="154"/>
      <c r="S7" s="155"/>
      <c r="T7" s="156"/>
    </row>
    <row r="8" spans="1:20" ht="18.75" customHeight="1">
      <c r="A8" s="303"/>
      <c r="B8" s="157">
        <v>33</v>
      </c>
      <c r="C8" s="158" t="str">
        <f>IFERROR(VLOOKUP(B8,пр.взв!$D$6:$Q$70,2,0),"")</f>
        <v>НАПИДЖЕВ Рахман</v>
      </c>
      <c r="D8" s="146" t="str">
        <f>IFERROR(VLOOKUP(B8,пр.взв!$D$6:$Q$70,5,0),"")</f>
        <v>КМС</v>
      </c>
      <c r="E8" s="146" t="str">
        <f>IFERROR(VLOOKUP(B8,пр.взв!$D$6:$Q$70,6,0),"")</f>
        <v>СКФО</v>
      </c>
      <c r="F8" s="146" t="str">
        <f>IFERROR(VLOOKUP(B8,пр.взв!$D$6:$Q$70,8,0),"")</f>
        <v>КЧР</v>
      </c>
      <c r="G8" s="159"/>
      <c r="H8" s="159"/>
      <c r="I8" s="160"/>
      <c r="J8" s="160"/>
      <c r="K8" s="359"/>
      <c r="L8" s="157">
        <v>34</v>
      </c>
      <c r="M8" s="158" t="str">
        <f>IFERROR(VLOOKUP(L8,пр.взв!$D$6:$Q$70,2,0),"")</f>
        <v>НАЗАРОВ Никита</v>
      </c>
      <c r="N8" s="161" t="str">
        <f>IFERROR(VLOOKUP(L8,пр.взв!$D$6:$Q$70,5,0),"")</f>
        <v>КМС</v>
      </c>
      <c r="O8" s="161" t="str">
        <f>IFERROR(VLOOKUP(L8,пр.взв!$D$6:$Q$70,6,0),"")</f>
        <v>МОС</v>
      </c>
      <c r="P8" s="161" t="str">
        <f>IFERROR(VLOOKUP(L8,пр.взв!$D$6:$Q$70,8,0),"")</f>
        <v>Москва</v>
      </c>
      <c r="Q8" s="159"/>
      <c r="R8" s="159"/>
      <c r="S8" s="160"/>
      <c r="T8" s="160"/>
    </row>
    <row r="9" spans="1:20" ht="18.75" customHeight="1">
      <c r="A9" s="374">
        <v>2</v>
      </c>
      <c r="B9" s="144">
        <v>17</v>
      </c>
      <c r="C9" s="151" t="str">
        <f>IFERROR(VLOOKUP(B9,пр.взв!$D$6:$Q$70,2,0),"")</f>
        <v>ПЭЛЫПИВ  Никита</v>
      </c>
      <c r="D9" s="152" t="str">
        <f>IFERROR(VLOOKUP(B9,пр.взв!$D$6:$Q$70,5,0),"")</f>
        <v>КМС</v>
      </c>
      <c r="E9" s="152" t="str">
        <f>IFERROR(VLOOKUP(B9,пр.взв!$D$6:$Q$70,6,0),"")</f>
        <v>ПФО</v>
      </c>
      <c r="F9" s="152" t="str">
        <f>IFERROR(VLOOKUP(B9,пр.взв!$D$6:$Q$70,8,0),"")</f>
        <v>Саратовская</v>
      </c>
      <c r="G9" s="162"/>
      <c r="H9" s="163"/>
      <c r="I9" s="164"/>
      <c r="J9" s="152"/>
      <c r="K9" s="358">
        <v>18</v>
      </c>
      <c r="L9" s="144">
        <v>18</v>
      </c>
      <c r="M9" s="151" t="str">
        <f>IFERROR(VLOOKUP(L9,пр.взв!$D$6:$Q$70,2,0),"")</f>
        <v>КОРОСТИЕНКО Денис</v>
      </c>
      <c r="N9" s="152" t="str">
        <f>IFERROR(VLOOKUP(L9,пр.взв!$D$6:$Q$70,5,0),"")</f>
        <v>КМС</v>
      </c>
      <c r="O9" s="152" t="str">
        <f>IFERROR(VLOOKUP(L9,пр.взв!$D$6:$Q$70,6,0),"")</f>
        <v>ДВФО</v>
      </c>
      <c r="P9" s="152" t="str">
        <f>IFERROR(VLOOKUP(L9,пр.взв!$D$6:$Q$70,8,0),"")</f>
        <v>Хабаровский</v>
      </c>
      <c r="Q9" s="153"/>
      <c r="R9" s="154"/>
      <c r="S9" s="155"/>
      <c r="T9" s="156"/>
    </row>
    <row r="10" spans="1:20" ht="18.75" customHeight="1">
      <c r="A10" s="303"/>
      <c r="B10" s="157">
        <v>49</v>
      </c>
      <c r="C10" s="158" t="str">
        <f>IFERROR(VLOOKUP(B10,пр.взв!$D$6:$Q$70,2,0),"")</f>
        <v/>
      </c>
      <c r="D10" s="161" t="str">
        <f>IFERROR(VLOOKUP(B10,пр.взв!$D$6:$Q$70,5,0),"")</f>
        <v/>
      </c>
      <c r="E10" s="161" t="str">
        <f>IFERROR(VLOOKUP(B10,пр.взв!$D$6:$Q$70,6,0),"")</f>
        <v/>
      </c>
      <c r="F10" s="161" t="str">
        <f>IFERROR(VLOOKUP(B10,пр.взв!$D$6:$Q$70,8,0),"")</f>
        <v/>
      </c>
      <c r="G10" s="159"/>
      <c r="H10" s="159"/>
      <c r="I10" s="160"/>
      <c r="J10" s="160"/>
      <c r="K10" s="359"/>
      <c r="L10" s="157">
        <v>50</v>
      </c>
      <c r="M10" s="158" t="str">
        <f>IFERROR(VLOOKUP(L10,пр.взв!$D$6:$Q$70,2,0),"")</f>
        <v/>
      </c>
      <c r="N10" s="161" t="str">
        <f>IFERROR(VLOOKUP(L10,пр.взв!$D$6:$Q$70,5,0),"")</f>
        <v/>
      </c>
      <c r="O10" s="161" t="str">
        <f>IFERROR(VLOOKUP(L10,пр.взв!$D$6:$Q$70,6,0),"")</f>
        <v/>
      </c>
      <c r="P10" s="161" t="str">
        <f>IFERROR(VLOOKUP(L10,пр.взв!$D$6:$Q$70,8,0),"")</f>
        <v/>
      </c>
      <c r="Q10" s="159"/>
      <c r="R10" s="159"/>
      <c r="S10" s="160"/>
      <c r="T10" s="160"/>
    </row>
    <row r="11" spans="1:20" ht="18.75" customHeight="1">
      <c r="A11" s="374">
        <v>3</v>
      </c>
      <c r="B11" s="144">
        <v>9</v>
      </c>
      <c r="C11" s="151" t="str">
        <f>IFERROR(VLOOKUP(B11,пр.взв!$D$6:$Q$70,2,0),"")</f>
        <v>ПРОТАСОВ Артем</v>
      </c>
      <c r="D11" s="152" t="str">
        <f>IFERROR(VLOOKUP(B11,пр.взв!$D$6:$Q$70,5,0),"")</f>
        <v>КМС</v>
      </c>
      <c r="E11" s="152" t="str">
        <f>IFERROR(VLOOKUP(B11,пр.взв!$D$6:$Q$70,6,0),"")</f>
        <v>СПБ</v>
      </c>
      <c r="F11" s="152" t="str">
        <f>IFERROR(VLOOKUP(B11,пр.взв!$D$6:$Q$70,8,0),"")</f>
        <v>Санкт-Петербург</v>
      </c>
      <c r="G11" s="162"/>
      <c r="H11" s="148"/>
      <c r="I11" s="149"/>
      <c r="J11" s="150"/>
      <c r="K11" s="358">
        <v>19</v>
      </c>
      <c r="L11" s="144">
        <v>10</v>
      </c>
      <c r="M11" s="151" t="str">
        <f>IFERROR(VLOOKUP(L11,пр.взв!$D$6:$Q$70,2,0),"")</f>
        <v>ТУКСУМБАЕВ  Артём</v>
      </c>
      <c r="N11" s="152" t="str">
        <f>IFERROR(VLOOKUP(L11,пр.взв!$D$6:$Q$70,5,0),"")</f>
        <v>КМС</v>
      </c>
      <c r="O11" s="152" t="str">
        <f>IFERROR(VLOOKUP(L11,пр.взв!$D$6:$Q$70,6,0),"")</f>
        <v>СФО</v>
      </c>
      <c r="P11" s="152" t="str">
        <f>IFERROR(VLOOKUP(L11,пр.взв!$D$6:$Q$70,8,0),"")</f>
        <v>Алтайский</v>
      </c>
      <c r="Q11" s="153"/>
      <c r="R11" s="154"/>
      <c r="S11" s="155"/>
      <c r="T11" s="156"/>
    </row>
    <row r="12" spans="1:20" ht="18.75" customHeight="1">
      <c r="A12" s="303"/>
      <c r="B12" s="157">
        <v>41</v>
      </c>
      <c r="C12" s="158" t="str">
        <f>IFERROR(VLOOKUP(B12,пр.взв!$D$6:$Q$70,2,0),"")</f>
        <v>ВОРОЖЦОВ Егор</v>
      </c>
      <c r="D12" s="161" t="str">
        <f>IFERROR(VLOOKUP(B12,пр.взв!$D$6:$Q$70,5,0),"")</f>
        <v>КМС</v>
      </c>
      <c r="E12" s="161">
        <f>IFERROR(VLOOKUP(B12,пр.взв!$D$6:$Q$70,6,0),"")</f>
        <v>0</v>
      </c>
      <c r="F12" s="161" t="str">
        <f>IFERROR(VLOOKUP(B12,пр.взв!$D$6:$Q$70,8,0),"")</f>
        <v>Кировская</v>
      </c>
      <c r="G12" s="159"/>
      <c r="H12" s="159"/>
      <c r="I12" s="160"/>
      <c r="J12" s="160"/>
      <c r="K12" s="359"/>
      <c r="L12" s="157">
        <v>42</v>
      </c>
      <c r="M12" s="158" t="str">
        <f>IFERROR(VLOOKUP(L12,пр.взв!$D$6:$Q$70,2,0),"")</f>
        <v>АБАЕВ Оразеддин</v>
      </c>
      <c r="N12" s="161" t="str">
        <f>IFERROR(VLOOKUP(L12,пр.взв!$D$6:$Q$70,5,0),"")</f>
        <v>КМС</v>
      </c>
      <c r="O12" s="161" t="str">
        <f>IFERROR(VLOOKUP(L12,пр.взв!$D$6:$Q$70,6,0),"")</f>
        <v>ПФО</v>
      </c>
      <c r="P12" s="161" t="str">
        <f>IFERROR(VLOOKUP(L12,пр.взв!$D$6:$Q$70,8,0),"")</f>
        <v>Р.Татарстан</v>
      </c>
      <c r="Q12" s="159"/>
      <c r="R12" s="159"/>
      <c r="S12" s="160"/>
      <c r="T12" s="160"/>
    </row>
    <row r="13" spans="1:20" ht="18.75" customHeight="1">
      <c r="A13" s="374">
        <v>4</v>
      </c>
      <c r="B13" s="144">
        <v>25</v>
      </c>
      <c r="C13" s="151" t="str">
        <f>IFERROR(VLOOKUP(B13,пр.взв!$D$6:$Q$70,2,0),"")</f>
        <v>АКСЕНОВ Артем</v>
      </c>
      <c r="D13" s="152" t="str">
        <f>IFERROR(VLOOKUP(B13,пр.взв!$D$6:$Q$70,5,0),"")</f>
        <v>КМС</v>
      </c>
      <c r="E13" s="152" t="str">
        <f>IFERROR(VLOOKUP(B13,пр.взв!$D$6:$Q$70,6,0),"")</f>
        <v>СЗФО</v>
      </c>
      <c r="F13" s="152" t="str">
        <f>IFERROR(VLOOKUP(B13,пр.взв!$D$6:$Q$70,8,0),"")</f>
        <v>Калининградская</v>
      </c>
      <c r="G13" s="162"/>
      <c r="H13" s="163"/>
      <c r="I13" s="164"/>
      <c r="J13" s="152"/>
      <c r="K13" s="358">
        <v>20</v>
      </c>
      <c r="L13" s="144">
        <v>26</v>
      </c>
      <c r="M13" s="151" t="str">
        <f>IFERROR(VLOOKUP(L13,пр.взв!$D$6:$Q$70,2,0),"")</f>
        <v>АБИТОВ Алим</v>
      </c>
      <c r="N13" s="152" t="str">
        <f>IFERROR(VLOOKUP(L13,пр.взв!$D$6:$Q$70,5,0),"")</f>
        <v>КМС</v>
      </c>
      <c r="O13" s="152" t="str">
        <f>IFERROR(VLOOKUP(L13,пр.взв!$D$6:$Q$70,6,0),"")</f>
        <v>СКФО</v>
      </c>
      <c r="P13" s="152" t="str">
        <f>IFERROR(VLOOKUP(L13,пр.взв!$D$6:$Q$70,8,0),"")</f>
        <v>КЧР</v>
      </c>
      <c r="Q13" s="153"/>
      <c r="R13" s="154"/>
      <c r="S13" s="155"/>
      <c r="T13" s="156"/>
    </row>
    <row r="14" spans="1:20" ht="18.75" customHeight="1">
      <c r="A14" s="303"/>
      <c r="B14" s="157">
        <v>57</v>
      </c>
      <c r="C14" s="158" t="str">
        <f>IFERROR(VLOOKUP(B14,пр.взв!$D$6:$Q$70,2,0),"")</f>
        <v/>
      </c>
      <c r="D14" s="161" t="str">
        <f>IFERROR(VLOOKUP(B14,пр.взв!$D$6:$Q$70,5,0),"")</f>
        <v/>
      </c>
      <c r="E14" s="161" t="str">
        <f>IFERROR(VLOOKUP(B14,пр.взв!$D$6:$Q$70,6,0),"")</f>
        <v/>
      </c>
      <c r="F14" s="161" t="str">
        <f>IFERROR(VLOOKUP(B14,пр.взв!$D$6:$Q$70,8,0),"")</f>
        <v/>
      </c>
      <c r="G14" s="159"/>
      <c r="H14" s="159"/>
      <c r="I14" s="160"/>
      <c r="J14" s="160"/>
      <c r="K14" s="359"/>
      <c r="L14" s="157">
        <v>58</v>
      </c>
      <c r="M14" s="158" t="str">
        <f>IFERROR(VLOOKUP(L14,пр.взв!$D$6:$Q$70,2,0),"")</f>
        <v/>
      </c>
      <c r="N14" s="161" t="str">
        <f>IFERROR(VLOOKUP(L14,пр.взв!$D$6:$Q$70,5,0),"")</f>
        <v/>
      </c>
      <c r="O14" s="161" t="str">
        <f>IFERROR(VLOOKUP(L14,пр.взв!$D$6:$Q$70,6,0),"")</f>
        <v/>
      </c>
      <c r="P14" s="161" t="str">
        <f>IFERROR(VLOOKUP(L14,пр.взв!$D$6:$Q$70,8,0),"")</f>
        <v/>
      </c>
      <c r="Q14" s="159"/>
      <c r="R14" s="159"/>
      <c r="S14" s="160"/>
      <c r="T14" s="160"/>
    </row>
    <row r="15" spans="1:20" ht="18.75" customHeight="1">
      <c r="A15" s="375">
        <v>5</v>
      </c>
      <c r="B15" s="144">
        <v>5</v>
      </c>
      <c r="C15" s="151" t="str">
        <f>IFERROR(VLOOKUP(B15,пр.взв!$D$6:$Q$70,2,0),"")</f>
        <v>МАРКОВ Егор</v>
      </c>
      <c r="D15" s="152" t="str">
        <f>IFERROR(VLOOKUP(B15,пр.взв!$D$6:$Q$70,5,0),"")</f>
        <v>КМС</v>
      </c>
      <c r="E15" s="152" t="str">
        <f>IFERROR(VLOOKUP(B15,пр.взв!$D$6:$Q$70,6,0),"")</f>
        <v>ЦФО</v>
      </c>
      <c r="F15" s="152" t="str">
        <f>IFERROR(VLOOKUP(B15,пр.взв!$D$6:$Q$70,8,0),"")</f>
        <v>Московская</v>
      </c>
      <c r="G15" s="147"/>
      <c r="H15" s="148"/>
      <c r="I15" s="149"/>
      <c r="J15" s="150"/>
      <c r="K15" s="358">
        <v>21</v>
      </c>
      <c r="L15" s="144">
        <v>6</v>
      </c>
      <c r="M15" s="151" t="str">
        <f>IFERROR(VLOOKUP(L15,пр.взв!$D$6:$Q$70,2,0),"")</f>
        <v>СТАШ Тагир</v>
      </c>
      <c r="N15" s="152" t="str">
        <f>IFERROR(VLOOKUP(L15,пр.взв!$D$6:$Q$70,5,0),"")</f>
        <v>КМС</v>
      </c>
      <c r="O15" s="152" t="str">
        <f>IFERROR(VLOOKUP(L15,пр.взв!$D$6:$Q$70,6,0),"")</f>
        <v>ЮФО</v>
      </c>
      <c r="P15" s="152" t="str">
        <f>IFERROR(VLOOKUP(L15,пр.взв!$D$6:$Q$70,8,0),"")</f>
        <v>Р.Адыгея</v>
      </c>
      <c r="Q15" s="153"/>
      <c r="R15" s="154"/>
      <c r="S15" s="155"/>
      <c r="T15" s="156"/>
    </row>
    <row r="16" spans="1:20" ht="18.75" customHeight="1">
      <c r="A16" s="303"/>
      <c r="B16" s="157">
        <v>37</v>
      </c>
      <c r="C16" s="158" t="str">
        <f>IFERROR(VLOOKUP(B16,пр.взв!$D$6:$Q$70,2,0),"")</f>
        <v>ДУНГЕРОВ Вадим</v>
      </c>
      <c r="D16" s="161" t="str">
        <f>IFERROR(VLOOKUP(B16,пр.взв!$D$6:$Q$70,5,0),"")</f>
        <v>МС</v>
      </c>
      <c r="E16" s="161" t="str">
        <f>IFERROR(VLOOKUP(B16,пр.взв!$D$6:$Q$70,6,0),"")</f>
        <v>МОС</v>
      </c>
      <c r="F16" s="161" t="str">
        <f>IFERROR(VLOOKUP(B16,пр.взв!$D$6:$Q$70,8,0),"")</f>
        <v>Москва</v>
      </c>
      <c r="G16" s="159"/>
      <c r="H16" s="159"/>
      <c r="I16" s="160"/>
      <c r="J16" s="160"/>
      <c r="K16" s="359"/>
      <c r="L16" s="157">
        <v>38</v>
      </c>
      <c r="M16" s="158" t="str">
        <f>IFERROR(VLOOKUP(L16,пр.взв!$D$6:$Q$70,2,0),"")</f>
        <v>ДМИТРИЕВ Владислав</v>
      </c>
      <c r="N16" s="161" t="str">
        <f>IFERROR(VLOOKUP(L16,пр.взв!$D$6:$Q$70,5,0),"")</f>
        <v>КМС</v>
      </c>
      <c r="O16" s="161" t="str">
        <f>IFERROR(VLOOKUP(L16,пр.взв!$D$6:$Q$70,6,0),"")</f>
        <v>СЗФО</v>
      </c>
      <c r="P16" s="161" t="str">
        <f>IFERROR(VLOOKUP(L16,пр.взв!$D$6:$Q$70,8,0),"")</f>
        <v>Калининградская</v>
      </c>
      <c r="Q16" s="159"/>
      <c r="R16" s="159"/>
      <c r="S16" s="160"/>
      <c r="T16" s="160"/>
    </row>
    <row r="17" spans="1:21" ht="18.75" customHeight="1">
      <c r="A17" s="374">
        <v>6</v>
      </c>
      <c r="B17" s="144">
        <v>21</v>
      </c>
      <c r="C17" s="151" t="str">
        <f>IFERROR(VLOOKUP(B17,пр.взв!$D$6:$Q$70,2,0),"")</f>
        <v>ЁСИНАГА Кэйта</v>
      </c>
      <c r="D17" s="152" t="str">
        <f>IFERROR(VLOOKUP(B17,пр.взв!$D$6:$Q$70,5,0),"")</f>
        <v>КМС</v>
      </c>
      <c r="E17" s="152" t="str">
        <f>IFERROR(VLOOKUP(B17,пр.взв!$D$6:$Q$70,6,0),"")</f>
        <v>ДВФО</v>
      </c>
      <c r="F17" s="152" t="str">
        <f>IFERROR(VLOOKUP(B17,пр.взв!$D$6:$Q$70,8,0),"")</f>
        <v>Хабаровский</v>
      </c>
      <c r="G17" s="162"/>
      <c r="H17" s="163"/>
      <c r="I17" s="164"/>
      <c r="J17" s="152"/>
      <c r="K17" s="358">
        <v>22</v>
      </c>
      <c r="L17" s="144">
        <v>22</v>
      </c>
      <c r="M17" s="151" t="str">
        <f>IFERROR(VLOOKUP(L17,пр.взв!$D$6:$Q$70,2,0),"")</f>
        <v>ТРУБНИКОВ Денис</v>
      </c>
      <c r="N17" s="152" t="str">
        <f>IFERROR(VLOOKUP(L17,пр.взв!$D$6:$Q$70,5,0),"")</f>
        <v>1р</v>
      </c>
      <c r="O17" s="152" t="str">
        <f>IFERROR(VLOOKUP(L17,пр.взв!$D$6:$Q$70,6,0),"")</f>
        <v>УФО</v>
      </c>
      <c r="P17" s="152" t="str">
        <f>IFERROR(VLOOKUP(L17,пр.взв!$D$6:$Q$70,8,0),"")</f>
        <v>Свердловская</v>
      </c>
      <c r="Q17" s="153"/>
      <c r="R17" s="154"/>
      <c r="S17" s="155"/>
      <c r="T17" s="156"/>
    </row>
    <row r="18" spans="1:21" ht="18.75" customHeight="1">
      <c r="A18" s="311"/>
      <c r="B18" s="157">
        <v>53</v>
      </c>
      <c r="C18" s="158" t="str">
        <f>IFERROR(VLOOKUP(B18,пр.взв!$D$6:$Q$70,2,0),"")</f>
        <v/>
      </c>
      <c r="D18" s="161" t="str">
        <f>IFERROR(VLOOKUP(B18,пр.взв!$D$6:$Q$70,5,0),"")</f>
        <v/>
      </c>
      <c r="E18" s="161" t="str">
        <f>IFERROR(VLOOKUP(B18,пр.взв!$D$6:$Q$70,6,0),"")</f>
        <v/>
      </c>
      <c r="F18" s="161" t="str">
        <f>IFERROR(VLOOKUP(B18,пр.взв!$D$6:$Q$70,8,0),"")</f>
        <v/>
      </c>
      <c r="G18" s="159"/>
      <c r="H18" s="159"/>
      <c r="I18" s="160"/>
      <c r="J18" s="160"/>
      <c r="K18" s="359"/>
      <c r="L18" s="157">
        <v>54</v>
      </c>
      <c r="M18" s="158" t="str">
        <f>IFERROR(VLOOKUP(L18,пр.взв!$D$6:$Q$70,2,0),"")</f>
        <v/>
      </c>
      <c r="N18" s="161" t="str">
        <f>IFERROR(VLOOKUP(L18,пр.взв!$D$6:$Q$70,5,0),"")</f>
        <v/>
      </c>
      <c r="O18" s="161" t="str">
        <f>IFERROR(VLOOKUP(L18,пр.взв!$D$6:$Q$70,6,0),"")</f>
        <v/>
      </c>
      <c r="P18" s="161" t="str">
        <f>IFERROR(VLOOKUP(L18,пр.взв!$D$6:$Q$70,8,0),"")</f>
        <v/>
      </c>
      <c r="Q18" s="159"/>
      <c r="R18" s="159"/>
      <c r="S18" s="160"/>
      <c r="T18" s="160"/>
    </row>
    <row r="19" spans="1:21" ht="18.75" customHeight="1">
      <c r="A19" s="374">
        <v>7</v>
      </c>
      <c r="B19" s="144">
        <v>13</v>
      </c>
      <c r="C19" s="151" t="str">
        <f>IFERROR(VLOOKUP(B19,пр.взв!$D$6:$Q$70,2,0),"")</f>
        <v>НЕДОИМКИН  Максим</v>
      </c>
      <c r="D19" s="152" t="str">
        <f>IFERROR(VLOOKUP(B19,пр.взв!$D$6:$Q$70,5,0),"")</f>
        <v>КМС</v>
      </c>
      <c r="E19" s="152" t="str">
        <f>IFERROR(VLOOKUP(B19,пр.взв!$D$6:$Q$70,6,0),"")</f>
        <v>СФО</v>
      </c>
      <c r="F19" s="152" t="str">
        <f>IFERROR(VLOOKUP(B19,пр.взв!$D$6:$Q$70,8,0),"")</f>
        <v>Алтайский</v>
      </c>
      <c r="G19" s="147"/>
      <c r="H19" s="148"/>
      <c r="I19" s="149"/>
      <c r="J19" s="150"/>
      <c r="K19" s="358">
        <v>23</v>
      </c>
      <c r="L19" s="144">
        <v>14</v>
      </c>
      <c r="M19" s="151" t="str">
        <f>IFERROR(VLOOKUP(L19,пр.взв!$D$6:$Q$70,2,0),"")</f>
        <v>ШАЛЫГИН Нестор</v>
      </c>
      <c r="N19" s="152" t="str">
        <f>IFERROR(VLOOKUP(L19,пр.взв!$D$6:$Q$70,5,0),"")</f>
        <v>КМС</v>
      </c>
      <c r="O19" s="152" t="str">
        <f>IFERROR(VLOOKUP(L19,пр.взв!$D$6:$Q$70,6,0),"")</f>
        <v>МОС</v>
      </c>
      <c r="P19" s="152" t="str">
        <f>IFERROR(VLOOKUP(L19,пр.взв!$D$6:$Q$70,8,0),"")</f>
        <v>Москва</v>
      </c>
      <c r="Q19" s="153"/>
      <c r="R19" s="154"/>
      <c r="S19" s="155"/>
      <c r="T19" s="156"/>
    </row>
    <row r="20" spans="1:21" ht="18.75" customHeight="1">
      <c r="A20" s="303"/>
      <c r="B20" s="157">
        <v>45</v>
      </c>
      <c r="C20" s="158" t="str">
        <f>IFERROR(VLOOKUP(B20,пр.взв!$D$6:$Q$70,2,0),"")</f>
        <v/>
      </c>
      <c r="D20" s="161" t="str">
        <f>IFERROR(VLOOKUP(B20,пр.взв!$D$6:$Q$70,5,0),"")</f>
        <v/>
      </c>
      <c r="E20" s="161" t="str">
        <f>IFERROR(VLOOKUP(B20,пр.взв!$D$6:$Q$70,6,0),"")</f>
        <v/>
      </c>
      <c r="F20" s="161" t="str">
        <f>IFERROR(VLOOKUP(B20,пр.взв!$D$6:$Q$70,8,0),"")</f>
        <v/>
      </c>
      <c r="G20" s="159"/>
      <c r="H20" s="159"/>
      <c r="I20" s="160"/>
      <c r="J20" s="160"/>
      <c r="K20" s="359"/>
      <c r="L20" s="157">
        <v>46</v>
      </c>
      <c r="M20" s="158" t="str">
        <f>IFERROR(VLOOKUP(L20,пр.взв!$D$6:$Q$70,2,0),"")</f>
        <v/>
      </c>
      <c r="N20" s="161" t="str">
        <f>IFERROR(VLOOKUP(L20,пр.взв!$D$6:$Q$70,5,0),"")</f>
        <v/>
      </c>
      <c r="O20" s="161" t="str">
        <f>IFERROR(VLOOKUP(L20,пр.взв!$D$6:$Q$70,6,0),"")</f>
        <v/>
      </c>
      <c r="P20" s="161" t="str">
        <f>IFERROR(VLOOKUP(L20,пр.взв!$D$6:$Q$70,8,0),"")</f>
        <v/>
      </c>
      <c r="Q20" s="159"/>
      <c r="R20" s="159"/>
      <c r="S20" s="160"/>
      <c r="T20" s="160"/>
    </row>
    <row r="21" spans="1:21" ht="18.75" customHeight="1">
      <c r="A21" s="374">
        <v>8</v>
      </c>
      <c r="B21" s="144">
        <v>29</v>
      </c>
      <c r="C21" s="151" t="str">
        <f>IFERROR(VLOOKUP(B21,пр.взв!$D$6:$Q$70,2,0),"")</f>
        <v>РАШКИН Никита</v>
      </c>
      <c r="D21" s="152" t="str">
        <f>IFERROR(VLOOKUP(B21,пр.взв!$D$6:$Q$70,5,0),"")</f>
        <v>КМС</v>
      </c>
      <c r="E21" s="152" t="str">
        <f>IFERROR(VLOOKUP(B21,пр.взв!$D$6:$Q$70,6,0),"")</f>
        <v>УФО</v>
      </c>
      <c r="F21" s="152" t="str">
        <f>IFERROR(VLOOKUP(B21,пр.взв!$D$6:$Q$70,8,0),"")</f>
        <v>Свердловская</v>
      </c>
      <c r="G21" s="162"/>
      <c r="H21" s="163"/>
      <c r="I21" s="164"/>
      <c r="J21" s="152"/>
      <c r="K21" s="360">
        <v>24</v>
      </c>
      <c r="L21" s="144">
        <v>30</v>
      </c>
      <c r="M21" s="151" t="str">
        <f>IFERROR(VLOOKUP(L21,пр.взв!$D$6:$Q$70,2,0),"")</f>
        <v>ШВЕЦ Павел</v>
      </c>
      <c r="N21" s="152" t="str">
        <f>IFERROR(VLOOKUP(L21,пр.взв!$D$6:$Q$70,5,0),"")</f>
        <v>КМС</v>
      </c>
      <c r="O21" s="152" t="str">
        <f>IFERROR(VLOOKUP(L21,пр.взв!$D$6:$Q$70,6,0),"")</f>
        <v>ЦФО</v>
      </c>
      <c r="P21" s="152" t="str">
        <f>IFERROR(VLOOKUP(L21,пр.взв!$D$6:$Q$70,8,0),"")</f>
        <v>Брянская</v>
      </c>
      <c r="Q21" s="153"/>
      <c r="R21" s="154"/>
      <c r="S21" s="155"/>
      <c r="T21" s="156"/>
    </row>
    <row r="22" spans="1:21" ht="18.75" customHeight="1">
      <c r="A22" s="311"/>
      <c r="B22" s="157">
        <v>61</v>
      </c>
      <c r="C22" s="158" t="str">
        <f>IFERROR(VLOOKUP(B22,пр.взв!$D$6:$Q$70,2,0),"")</f>
        <v/>
      </c>
      <c r="D22" s="161" t="str">
        <f>IFERROR(VLOOKUP(B22,пр.взв!$D$6:$Q$70,5,0),"")</f>
        <v/>
      </c>
      <c r="E22" s="161" t="str">
        <f>IFERROR(VLOOKUP(B22,пр.взв!$D$6:$Q$70,6,0),"")</f>
        <v/>
      </c>
      <c r="F22" s="161" t="str">
        <f>IFERROR(VLOOKUP(B22,пр.взв!$D$6:$Q$70,8,0),"")</f>
        <v/>
      </c>
      <c r="G22" s="159"/>
      <c r="H22" s="159"/>
      <c r="I22" s="160"/>
      <c r="J22" s="160"/>
      <c r="K22" s="361"/>
      <c r="L22" s="157">
        <v>62</v>
      </c>
      <c r="M22" s="158" t="str">
        <f>IFERROR(VLOOKUP(L22,пр.взв!$D$6:$Q$70,2,0),"")</f>
        <v/>
      </c>
      <c r="N22" s="161" t="str">
        <f>IFERROR(VLOOKUP(L22,пр.взв!$D$6:$Q$70,5,0),"")</f>
        <v/>
      </c>
      <c r="O22" s="161" t="str">
        <f>IFERROR(VLOOKUP(L22,пр.взв!$D$6:$Q$70,6,0),"")</f>
        <v/>
      </c>
      <c r="P22" s="161" t="str">
        <f>IFERROR(VLOOKUP(L22,пр.взв!$D$6:$Q$70,8,0),"")</f>
        <v/>
      </c>
      <c r="Q22" s="159"/>
      <c r="R22" s="159"/>
      <c r="S22" s="160"/>
      <c r="T22" s="160"/>
    </row>
    <row r="23" spans="1:21" ht="18.75" customHeight="1">
      <c r="A23" s="374">
        <v>9</v>
      </c>
      <c r="B23" s="165">
        <v>3</v>
      </c>
      <c r="C23" s="151" t="str">
        <f>IFERROR(VLOOKUP(B23,пр.взв!$D$6:$Q$70,2,0),"")</f>
        <v>ГОРШКОВ Фёдор</v>
      </c>
      <c r="D23" s="152" t="str">
        <f>IFERROR(VLOOKUP(B23,пр.взв!$D$6:$Q$70,5,0),"")</f>
        <v>КМС</v>
      </c>
      <c r="E23" s="152" t="str">
        <f>IFERROR(VLOOKUP(B23,пр.взв!$D$6:$Q$70,6,0),"")</f>
        <v>СЗФО</v>
      </c>
      <c r="F23" s="152" t="str">
        <f>IFERROR(VLOOKUP(B23,пр.взв!$D$6:$Q$70,8,0),"")</f>
        <v>Санкт-Петербург</v>
      </c>
      <c r="G23" s="147"/>
      <c r="H23" s="148"/>
      <c r="I23" s="149"/>
      <c r="J23" s="150"/>
      <c r="K23" s="362">
        <v>25</v>
      </c>
      <c r="L23" s="144">
        <v>4</v>
      </c>
      <c r="M23" s="151" t="str">
        <f>IFERROR(VLOOKUP(L23,пр.взв!$D$6:$Q$70,2,0),"")</f>
        <v>ЧЕРНИЙ  Михаил</v>
      </c>
      <c r="N23" s="152" t="str">
        <f>IFERROR(VLOOKUP(L23,пр.взв!$D$6:$Q$70,5,0),"")</f>
        <v>КМС</v>
      </c>
      <c r="O23" s="152" t="str">
        <f>IFERROR(VLOOKUP(L23,пр.взв!$D$6:$Q$70,6,0),"")</f>
        <v>ЮФО</v>
      </c>
      <c r="P23" s="152" t="str">
        <f>IFERROR(VLOOKUP(L23,пр.взв!$D$6:$Q$70,8,0),"")</f>
        <v>Краснодарский</v>
      </c>
      <c r="Q23" s="153"/>
      <c r="R23" s="154"/>
      <c r="S23" s="155"/>
      <c r="T23" s="156"/>
      <c r="U23" s="6"/>
    </row>
    <row r="24" spans="1:21" ht="18.75" customHeight="1">
      <c r="A24" s="303"/>
      <c r="B24" s="157">
        <v>35</v>
      </c>
      <c r="C24" s="158" t="str">
        <f>IFERROR(VLOOKUP(B24,пр.взв!$D$6:$Q$70,2,0),"")</f>
        <v>КОЗЫРСКИЙ Родион</v>
      </c>
      <c r="D24" s="161" t="str">
        <f>IFERROR(VLOOKUP(B24,пр.взв!$D$6:$Q$70,5,0),"")</f>
        <v>КМС</v>
      </c>
      <c r="E24" s="161" t="str">
        <f>IFERROR(VLOOKUP(B24,пр.взв!$D$6:$Q$70,6,0),"")</f>
        <v>ДВФО</v>
      </c>
      <c r="F24" s="161" t="str">
        <f>IFERROR(VLOOKUP(B24,пр.взв!$D$6:$Q$70,8,0),"")</f>
        <v>Хабаровский</v>
      </c>
      <c r="G24" s="159"/>
      <c r="H24" s="159"/>
      <c r="I24" s="160"/>
      <c r="J24" s="160"/>
      <c r="K24" s="361"/>
      <c r="L24" s="157">
        <v>36</v>
      </c>
      <c r="M24" s="158" t="str">
        <f>IFERROR(VLOOKUP(L24,пр.взв!$D$6:$Q$70,2,0),"")</f>
        <v>ВОЛКОВ Александр</v>
      </c>
      <c r="N24" s="161" t="str">
        <f>IFERROR(VLOOKUP(L24,пр.взв!$D$6:$Q$70,5,0),"")</f>
        <v>КМС</v>
      </c>
      <c r="O24" s="161" t="str">
        <f>IFERROR(VLOOKUP(L24,пр.взв!$D$6:$Q$70,6,0),"")</f>
        <v>ДВФО</v>
      </c>
      <c r="P24" s="161" t="str">
        <f>IFERROR(VLOOKUP(L24,пр.взв!$D$6:$Q$70,8,0),"")</f>
        <v>Приморский</v>
      </c>
      <c r="Q24" s="159"/>
      <c r="R24" s="159"/>
      <c r="S24" s="160"/>
      <c r="T24" s="160"/>
      <c r="U24" s="6"/>
    </row>
    <row r="25" spans="1:21" ht="18.75" customHeight="1">
      <c r="A25" s="374">
        <v>10</v>
      </c>
      <c r="B25" s="144">
        <v>19</v>
      </c>
      <c r="C25" s="151" t="str">
        <f>IFERROR(VLOOKUP(B25,пр.взв!$D$6:$Q$70,2,0),"")</f>
        <v>ГОЛОВ Глеб</v>
      </c>
      <c r="D25" s="152" t="str">
        <f>IFERROR(VLOOKUP(B25,пр.взв!$D$6:$Q$70,5,0),"")</f>
        <v>КМС</v>
      </c>
      <c r="E25" s="152" t="str">
        <f>IFERROR(VLOOKUP(B25,пр.взв!$D$6:$Q$70,6,0),"")</f>
        <v>ПФО</v>
      </c>
      <c r="F25" s="152" t="str">
        <f>IFERROR(VLOOKUP(B25,пр.взв!$D$6:$Q$70,8,0),"")</f>
        <v>Р.Татарстан</v>
      </c>
      <c r="G25" s="162"/>
      <c r="H25" s="163"/>
      <c r="I25" s="164"/>
      <c r="J25" s="152"/>
      <c r="K25" s="358">
        <v>26</v>
      </c>
      <c r="L25" s="144">
        <v>20</v>
      </c>
      <c r="M25" s="151" t="str">
        <f>IFERROR(VLOOKUP(L25,пр.взв!$D$6:$Q$70,2,0),"")</f>
        <v>ТУРАЙКИН  Алексей</v>
      </c>
      <c r="N25" s="152" t="str">
        <f>IFERROR(VLOOKUP(L25,пр.взв!$D$6:$Q$70,5,0),"")</f>
        <v>КМС</v>
      </c>
      <c r="O25" s="152" t="str">
        <f>IFERROR(VLOOKUP(L25,пр.взв!$D$6:$Q$70,6,0),"")</f>
        <v>ДВФО</v>
      </c>
      <c r="P25" s="152" t="str">
        <f>IFERROR(VLOOKUP(L25,пр.взв!$D$6:$Q$70,8,0),"")</f>
        <v>Хабаровский</v>
      </c>
      <c r="Q25" s="153"/>
      <c r="R25" s="154"/>
      <c r="S25" s="155"/>
      <c r="T25" s="156"/>
    </row>
    <row r="26" spans="1:21" ht="18.75" customHeight="1">
      <c r="A26" s="311"/>
      <c r="B26" s="157">
        <v>51</v>
      </c>
      <c r="C26" s="158" t="str">
        <f>IFERROR(VLOOKUP(B26,пр.взв!$D$6:$Q$70,2,0),"")</f>
        <v/>
      </c>
      <c r="D26" s="161" t="str">
        <f>IFERROR(VLOOKUP(B26,пр.взв!$D$6:$Q$70,5,0),"")</f>
        <v/>
      </c>
      <c r="E26" s="161" t="str">
        <f>IFERROR(VLOOKUP(B26,пр.взв!$D$6:$Q$70,6,0),"")</f>
        <v/>
      </c>
      <c r="F26" s="161" t="str">
        <f>IFERROR(VLOOKUP(B26,пр.взв!$D$6:$Q$70,8,0),"")</f>
        <v/>
      </c>
      <c r="G26" s="159"/>
      <c r="H26" s="159"/>
      <c r="I26" s="160"/>
      <c r="J26" s="160"/>
      <c r="K26" s="359"/>
      <c r="L26" s="157">
        <v>52</v>
      </c>
      <c r="M26" s="158" t="str">
        <f>IFERROR(VLOOKUP(L26,пр.взв!$D$6:$Q$70,2,0),"")</f>
        <v/>
      </c>
      <c r="N26" s="161" t="str">
        <f>IFERROR(VLOOKUP(L26,пр.взв!$D$6:$Q$70,5,0),"")</f>
        <v/>
      </c>
      <c r="O26" s="161" t="str">
        <f>IFERROR(VLOOKUP(L26,пр.взв!$D$6:$Q$70,6,0),"")</f>
        <v/>
      </c>
      <c r="P26" s="161" t="str">
        <f>IFERROR(VLOOKUP(L26,пр.взв!$D$6:$Q$70,8,0),"")</f>
        <v/>
      </c>
      <c r="Q26" s="159"/>
      <c r="R26" s="159"/>
      <c r="S26" s="160"/>
      <c r="T26" s="160"/>
    </row>
    <row r="27" spans="1:21" ht="18.75" customHeight="1">
      <c r="A27" s="374">
        <v>11</v>
      </c>
      <c r="B27" s="144">
        <v>11</v>
      </c>
      <c r="C27" s="151" t="str">
        <f>IFERROR(VLOOKUP(B27,пр.взв!$D$6:$Q$70,2,0),"")</f>
        <v>НАДЫРОВ  Адик</v>
      </c>
      <c r="D27" s="152" t="str">
        <f>IFERROR(VLOOKUP(B27,пр.взв!$D$6:$Q$70,5,0),"")</f>
        <v>КМС</v>
      </c>
      <c r="E27" s="152" t="str">
        <f>IFERROR(VLOOKUP(B27,пр.взв!$D$6:$Q$70,6,0),"")</f>
        <v>ЦФО</v>
      </c>
      <c r="F27" s="152" t="str">
        <f>IFERROR(VLOOKUP(B27,пр.взв!$D$6:$Q$70,8,0),"")</f>
        <v>Воронежская</v>
      </c>
      <c r="G27" s="147"/>
      <c r="H27" s="148"/>
      <c r="I27" s="149"/>
      <c r="J27" s="150"/>
      <c r="K27" s="358">
        <v>27</v>
      </c>
      <c r="L27" s="144">
        <v>12</v>
      </c>
      <c r="M27" s="151" t="str">
        <f>IFERROR(VLOOKUP(L27,пр.взв!$D$6:$Q$70,2,0),"")</f>
        <v>СОМСИН Антон</v>
      </c>
      <c r="N27" s="152" t="str">
        <f>IFERROR(VLOOKUP(L27,пр.взв!$D$6:$Q$70,5,0),"")</f>
        <v>КМС</v>
      </c>
      <c r="O27" s="152" t="str">
        <f>IFERROR(VLOOKUP(L27,пр.взв!$D$6:$Q$70,6,0),"")</f>
        <v>ЦФО</v>
      </c>
      <c r="P27" s="152" t="str">
        <f>IFERROR(VLOOKUP(L27,пр.взв!$D$6:$Q$70,8,0),"")</f>
        <v>Воронежская</v>
      </c>
      <c r="Q27" s="153"/>
      <c r="R27" s="154"/>
      <c r="S27" s="155"/>
      <c r="T27" s="156"/>
    </row>
    <row r="28" spans="1:21" ht="18.75" customHeight="1">
      <c r="A28" s="303"/>
      <c r="B28" s="157">
        <v>43</v>
      </c>
      <c r="C28" s="158" t="str">
        <f>IFERROR(VLOOKUP(B28,пр.взв!$D$6:$Q$70,2,0),"")</f>
        <v/>
      </c>
      <c r="D28" s="161" t="str">
        <f>IFERROR(VLOOKUP(B28,пр.взв!$D$6:$Q$70,5,0),"")</f>
        <v/>
      </c>
      <c r="E28" s="161" t="str">
        <f>IFERROR(VLOOKUP(B28,пр.взв!$D$6:$Q$70,6,0),"")</f>
        <v/>
      </c>
      <c r="F28" s="161" t="str">
        <f>IFERROR(VLOOKUP(B28,пр.взв!$D$6:$Q$70,8,0),"")</f>
        <v/>
      </c>
      <c r="G28" s="159"/>
      <c r="H28" s="159"/>
      <c r="I28" s="160"/>
      <c r="J28" s="160"/>
      <c r="K28" s="359"/>
      <c r="L28" s="157">
        <v>44</v>
      </c>
      <c r="M28" s="158" t="str">
        <f>IFERROR(VLOOKUP(L28,пр.взв!$D$6:$Q$70,2,0),"")</f>
        <v/>
      </c>
      <c r="N28" s="161" t="str">
        <f>IFERROR(VLOOKUP(L28,пр.взв!$D$6:$Q$70,5,0),"")</f>
        <v/>
      </c>
      <c r="O28" s="161" t="str">
        <f>IFERROR(VLOOKUP(L28,пр.взв!$D$6:$Q$70,6,0),"")</f>
        <v/>
      </c>
      <c r="P28" s="161" t="str">
        <f>IFERROR(VLOOKUP(L28,пр.взв!$D$6:$Q$70,8,0),"")</f>
        <v/>
      </c>
      <c r="Q28" s="159"/>
      <c r="R28" s="159"/>
      <c r="S28" s="160"/>
      <c r="T28" s="160"/>
    </row>
    <row r="29" spans="1:21" ht="18.75" customHeight="1">
      <c r="A29" s="374">
        <v>12</v>
      </c>
      <c r="B29" s="144">
        <v>27</v>
      </c>
      <c r="C29" s="151" t="str">
        <f>IFERROR(VLOOKUP(B29,пр.взв!$D$6:$Q$70,2,0),"")</f>
        <v>ЧEРНЫЙ Ростислав</v>
      </c>
      <c r="D29" s="152" t="str">
        <f>IFERROR(VLOOKUP(B29,пр.взв!$D$6:$Q$70,5,0),"")</f>
        <v>МС</v>
      </c>
      <c r="E29" s="152" t="str">
        <f>IFERROR(VLOOKUP(B29,пр.взв!$D$6:$Q$70,6,0),"")</f>
        <v>МОС</v>
      </c>
      <c r="F29" s="152" t="str">
        <f>IFERROR(VLOOKUP(B29,пр.взв!$D$6:$Q$70,8,0),"")</f>
        <v>Москва</v>
      </c>
      <c r="G29" s="162"/>
      <c r="H29" s="163"/>
      <c r="I29" s="164"/>
      <c r="J29" s="152"/>
      <c r="K29" s="358">
        <v>28</v>
      </c>
      <c r="L29" s="144">
        <v>28</v>
      </c>
      <c r="M29" s="151" t="str">
        <f>IFERROR(VLOOKUP(L29,пр.взв!$D$6:$Q$70,2,0),"")</f>
        <v>ВАНЮШИН Максим</v>
      </c>
      <c r="N29" s="152" t="str">
        <f>IFERROR(VLOOKUP(L29,пр.взв!$D$6:$Q$70,5,0),"")</f>
        <v>КМС</v>
      </c>
      <c r="O29" s="152" t="str">
        <f>IFERROR(VLOOKUP(L29,пр.взв!$D$6:$Q$70,6,0),"")</f>
        <v>ЦФО</v>
      </c>
      <c r="P29" s="152" t="str">
        <f>IFERROR(VLOOKUP(L29,пр.взв!$D$6:$Q$70,8,0),"")</f>
        <v>Рязанская</v>
      </c>
      <c r="Q29" s="153"/>
      <c r="R29" s="154"/>
      <c r="S29" s="155"/>
      <c r="T29" s="156"/>
    </row>
    <row r="30" spans="1:21" ht="18.75" customHeight="1">
      <c r="A30" s="311"/>
      <c r="B30" s="157">
        <v>59</v>
      </c>
      <c r="C30" s="158" t="str">
        <f>IFERROR(VLOOKUP(B30,пр.взв!$D$6:$Q$70,2,0),"")</f>
        <v/>
      </c>
      <c r="D30" s="161" t="str">
        <f>IFERROR(VLOOKUP(B30,пр.взв!$D$6:$Q$70,5,0),"")</f>
        <v/>
      </c>
      <c r="E30" s="161" t="str">
        <f>IFERROR(VLOOKUP(B30,пр.взв!$D$6:$Q$70,6,0),"")</f>
        <v/>
      </c>
      <c r="F30" s="161" t="str">
        <f>IFERROR(VLOOKUP(B30,пр.взв!$D$6:$Q$70,8,0),"")</f>
        <v/>
      </c>
      <c r="G30" s="159"/>
      <c r="H30" s="159"/>
      <c r="I30" s="160"/>
      <c r="J30" s="160"/>
      <c r="K30" s="359"/>
      <c r="L30" s="157">
        <v>60</v>
      </c>
      <c r="M30" s="158" t="str">
        <f>IFERROR(VLOOKUP(L30,пр.взв!$D$6:$Q$70,2,0),"")</f>
        <v/>
      </c>
      <c r="N30" s="161" t="str">
        <f>IFERROR(VLOOKUP(L30,пр.взв!$D$6:$Q$70,5,0),"")</f>
        <v/>
      </c>
      <c r="O30" s="161" t="str">
        <f>IFERROR(VLOOKUP(L30,пр.взв!$D$6:$Q$70,6,0),"")</f>
        <v/>
      </c>
      <c r="P30" s="161" t="str">
        <f>IFERROR(VLOOKUP(L30,пр.взв!$D$6:$Q$70,8,0),"")</f>
        <v/>
      </c>
      <c r="Q30" s="159"/>
      <c r="R30" s="159"/>
      <c r="S30" s="160"/>
      <c r="T30" s="160"/>
    </row>
    <row r="31" spans="1:21" ht="18.75" customHeight="1">
      <c r="A31" s="374">
        <v>13</v>
      </c>
      <c r="B31" s="144">
        <v>7</v>
      </c>
      <c r="C31" s="151" t="str">
        <f>IFERROR(VLOOKUP(B31,пр.взв!$D$6:$Q$70,2,0),"")</f>
        <v>СТОЛБОВ Иван</v>
      </c>
      <c r="D31" s="152" t="str">
        <f>IFERROR(VLOOKUP(B31,пр.взв!$D$6:$Q$70,5,0),"")</f>
        <v>КМС</v>
      </c>
      <c r="E31" s="152" t="str">
        <f>IFERROR(VLOOKUP(B31,пр.взв!$D$6:$Q$70,6,0),"")</f>
        <v>ПФО</v>
      </c>
      <c r="F31" s="152" t="str">
        <f>IFERROR(VLOOKUP(B31,пр.взв!$D$6:$Q$70,8,0),"")</f>
        <v>Чувашская</v>
      </c>
      <c r="G31" s="147"/>
      <c r="H31" s="148"/>
      <c r="I31" s="149"/>
      <c r="J31" s="150"/>
      <c r="K31" s="358">
        <v>29</v>
      </c>
      <c r="L31" s="144">
        <v>8</v>
      </c>
      <c r="M31" s="151" t="str">
        <f>IFERROR(VLOOKUP(L31,пр.взв!$D$6:$Q$70,2,0),"")</f>
        <v>ГАЙРБЕКОВ Умар</v>
      </c>
      <c r="N31" s="152" t="str">
        <f>IFERROR(VLOOKUP(L31,пр.взв!$D$6:$Q$70,5,0),"")</f>
        <v>КМС</v>
      </c>
      <c r="O31" s="152" t="str">
        <f>IFERROR(VLOOKUP(L31,пр.взв!$D$6:$Q$70,6,0),"")</f>
        <v>ПФО</v>
      </c>
      <c r="P31" s="152" t="str">
        <f>IFERROR(VLOOKUP(L31,пр.взв!$D$6:$Q$70,8,0),"")</f>
        <v>Самарская</v>
      </c>
      <c r="Q31" s="153"/>
      <c r="R31" s="154"/>
      <c r="S31" s="155"/>
      <c r="T31" s="156"/>
    </row>
    <row r="32" spans="1:21" ht="18.75" customHeight="1">
      <c r="A32" s="303"/>
      <c r="B32" s="157">
        <v>39</v>
      </c>
      <c r="C32" s="158" t="str">
        <f>IFERROR(VLOOKUP(B32,пр.взв!$D$6:$Q$70,2,0),"")</f>
        <v>НАШ  Расул</v>
      </c>
      <c r="D32" s="161" t="str">
        <f>IFERROR(VLOOKUP(B32,пр.взв!$D$6:$Q$70,5,0),"")</f>
        <v>КМС</v>
      </c>
      <c r="E32" s="161" t="str">
        <f>IFERROR(VLOOKUP(B32,пр.взв!$D$6:$Q$70,6,0),"")</f>
        <v>ЮФО</v>
      </c>
      <c r="F32" s="161" t="str">
        <f>IFERROR(VLOOKUP(B32,пр.взв!$D$6:$Q$70,8,0),"")</f>
        <v>Р.Адыгея</v>
      </c>
      <c r="G32" s="159"/>
      <c r="H32" s="159"/>
      <c r="I32" s="160"/>
      <c r="J32" s="160"/>
      <c r="K32" s="359"/>
      <c r="L32" s="157">
        <v>40</v>
      </c>
      <c r="M32" s="158" t="str">
        <f>IFERROR(VLOOKUP(L32,пр.взв!$D$6:$Q$70,2,0),"")</f>
        <v>РУШЕВ Николай</v>
      </c>
      <c r="N32" s="161" t="str">
        <f>IFERROR(VLOOKUP(L32,пр.взв!$D$6:$Q$70,5,0),"")</f>
        <v>КМС</v>
      </c>
      <c r="O32" s="161" t="str">
        <f>IFERROR(VLOOKUP(L32,пр.взв!$D$6:$Q$70,6,0),"")</f>
        <v>МОС</v>
      </c>
      <c r="P32" s="161" t="str">
        <f>IFERROR(VLOOKUP(L32,пр.взв!$D$6:$Q$70,8,0),"")</f>
        <v>Москва</v>
      </c>
      <c r="Q32" s="159"/>
      <c r="R32" s="159"/>
      <c r="S32" s="160"/>
      <c r="T32" s="160"/>
    </row>
    <row r="33" spans="1:20" ht="18.75" customHeight="1">
      <c r="A33" s="374">
        <v>14</v>
      </c>
      <c r="B33" s="144">
        <v>23</v>
      </c>
      <c r="C33" s="151" t="str">
        <f>IFERROR(VLOOKUP(B33,пр.взв!$D$6:$Q$70,2,0),"")</f>
        <v>СКИБА Владислав</v>
      </c>
      <c r="D33" s="152" t="str">
        <f>IFERROR(VLOOKUP(B33,пр.взв!$D$6:$Q$70,5,0),"")</f>
        <v>КМС</v>
      </c>
      <c r="E33" s="152" t="str">
        <f>IFERROR(VLOOKUP(B33,пр.взв!$D$6:$Q$70,6,0),"")</f>
        <v>СФО</v>
      </c>
      <c r="F33" s="152" t="str">
        <f>IFERROR(VLOOKUP(B33,пр.взв!$D$6:$Q$70,8,0),"")</f>
        <v>Новосибирская</v>
      </c>
      <c r="G33" s="162"/>
      <c r="H33" s="163"/>
      <c r="I33" s="164"/>
      <c r="J33" s="152"/>
      <c r="K33" s="358">
        <v>30</v>
      </c>
      <c r="L33" s="144">
        <v>24</v>
      </c>
      <c r="M33" s="151" t="str">
        <f>IFERROR(VLOOKUP(L33,пр.взв!$D$6:$Q$70,2,0),"")</f>
        <v>ХАКУЙ Амир</v>
      </c>
      <c r="N33" s="152" t="str">
        <f>IFERROR(VLOOKUP(L33,пр.взв!$D$6:$Q$70,5,0),"")</f>
        <v>КМС</v>
      </c>
      <c r="O33" s="152" t="str">
        <f>IFERROR(VLOOKUP(L33,пр.взв!$D$6:$Q$70,6,0),"")</f>
        <v>ЮФО</v>
      </c>
      <c r="P33" s="152" t="str">
        <f>IFERROR(VLOOKUP(L33,пр.взв!$D$6:$Q$70,8,0),"")</f>
        <v>Р.Адыгея</v>
      </c>
      <c r="Q33" s="153"/>
      <c r="R33" s="154"/>
      <c r="S33" s="155"/>
      <c r="T33" s="156"/>
    </row>
    <row r="34" spans="1:20" ht="18.75" customHeight="1">
      <c r="A34" s="311"/>
      <c r="B34" s="157">
        <v>55</v>
      </c>
      <c r="C34" s="158" t="str">
        <f>IFERROR(VLOOKUP(B34,пр.взв!$D$6:$Q$70,2,0),"")</f>
        <v/>
      </c>
      <c r="D34" s="161" t="str">
        <f>IFERROR(VLOOKUP(B34,пр.взв!$D$6:$Q$70,5,0),"")</f>
        <v/>
      </c>
      <c r="E34" s="161" t="str">
        <f>IFERROR(VLOOKUP(B34,пр.взв!$D$6:$Q$70,6,0),"")</f>
        <v/>
      </c>
      <c r="F34" s="161" t="str">
        <f>IFERROR(VLOOKUP(B34,пр.взв!$D$6:$Q$70,8,0),"")</f>
        <v/>
      </c>
      <c r="G34" s="159"/>
      <c r="H34" s="159"/>
      <c r="I34" s="160"/>
      <c r="J34" s="160"/>
      <c r="K34" s="359"/>
      <c r="L34" s="157">
        <v>56</v>
      </c>
      <c r="M34" s="158" t="str">
        <f>IFERROR(VLOOKUP(L34,пр.взв!$D$6:$Q$70,2,0),"")</f>
        <v/>
      </c>
      <c r="N34" s="161" t="str">
        <f>IFERROR(VLOOKUP(L34,пр.взв!$D$6:$Q$70,5,0),"")</f>
        <v/>
      </c>
      <c r="O34" s="161" t="str">
        <f>IFERROR(VLOOKUP(L34,пр.взв!$D$6:$Q$70,6,0),"")</f>
        <v/>
      </c>
      <c r="P34" s="161" t="str">
        <f>IFERROR(VLOOKUP(L34,пр.взв!$D$6:$Q$70,8,0),"")</f>
        <v/>
      </c>
      <c r="Q34" s="159"/>
      <c r="R34" s="159"/>
      <c r="S34" s="160"/>
      <c r="T34" s="160"/>
    </row>
    <row r="35" spans="1:20" ht="18.75" customHeight="1">
      <c r="A35" s="374">
        <v>15</v>
      </c>
      <c r="B35" s="144">
        <v>15</v>
      </c>
      <c r="C35" s="151" t="str">
        <f>IFERROR(VLOOKUP(B35,пр.взв!$D$6:$Q$70,2,0),"")</f>
        <v>МУХАМЕДРИЗАЕВ Рустам</v>
      </c>
      <c r="D35" s="152" t="str">
        <f>IFERROR(VLOOKUP(B35,пр.взв!$D$6:$Q$70,5,0),"")</f>
        <v>МС</v>
      </c>
      <c r="E35" s="152" t="str">
        <f>IFERROR(VLOOKUP(B35,пр.взв!$D$6:$Q$70,6,0),"")</f>
        <v>МОС</v>
      </c>
      <c r="F35" s="152" t="str">
        <f>IFERROR(VLOOKUP(B35,пр.взв!$D$6:$Q$70,8,0),"")</f>
        <v>Москва</v>
      </c>
      <c r="G35" s="147"/>
      <c r="H35" s="148"/>
      <c r="I35" s="149"/>
      <c r="J35" s="150"/>
      <c r="K35" s="358">
        <v>31</v>
      </c>
      <c r="L35" s="144">
        <v>16</v>
      </c>
      <c r="M35" s="151" t="str">
        <f>IFERROR(VLOOKUP(L35,пр.взв!$D$6:$Q$70,2,0),"")</f>
        <v>ШЕЛКОВНИКОВ Кирилл</v>
      </c>
      <c r="N35" s="152" t="str">
        <f>IFERROR(VLOOKUP(L35,пр.взв!$D$6:$Q$70,5,0),"")</f>
        <v>КМС</v>
      </c>
      <c r="O35" s="152" t="str">
        <f>IFERROR(VLOOKUP(L35,пр.взв!$D$6:$Q$70,6,0),"")</f>
        <v>СПБ</v>
      </c>
      <c r="P35" s="152" t="str">
        <f>IFERROR(VLOOKUP(L35,пр.взв!$D$6:$Q$70,8,0),"")</f>
        <v>Санкт-Петербург</v>
      </c>
      <c r="Q35" s="153"/>
      <c r="R35" s="154"/>
      <c r="S35" s="155"/>
      <c r="T35" s="156"/>
    </row>
    <row r="36" spans="1:20" ht="18.75" customHeight="1">
      <c r="A36" s="303"/>
      <c r="B36" s="157">
        <v>47</v>
      </c>
      <c r="C36" s="158" t="str">
        <f>IFERROR(VLOOKUP(B36,пр.взв!$D$6:$Q$70,2,0),"")</f>
        <v/>
      </c>
      <c r="D36" s="161" t="str">
        <f>IFERROR(VLOOKUP(B36,пр.взв!$D$6:$Q$70,5,0),"")</f>
        <v/>
      </c>
      <c r="E36" s="161" t="str">
        <f>IFERROR(VLOOKUP(B36,пр.взв!$D$6:$Q$70,6,0),"")</f>
        <v/>
      </c>
      <c r="F36" s="161" t="str">
        <f>IFERROR(VLOOKUP(B36,пр.взв!$D$6:$Q$70,8,0),"")</f>
        <v/>
      </c>
      <c r="G36" s="159"/>
      <c r="H36" s="159"/>
      <c r="I36" s="160"/>
      <c r="J36" s="160"/>
      <c r="K36" s="359"/>
      <c r="L36" s="157">
        <v>48</v>
      </c>
      <c r="M36" s="158" t="str">
        <f>IFERROR(VLOOKUP(L36,пр.взв!$D$6:$Q$70,2,0),"")</f>
        <v/>
      </c>
      <c r="N36" s="161" t="str">
        <f>IFERROR(VLOOKUP(L36,пр.взв!$D$6:$Q$70,5,0),"")</f>
        <v/>
      </c>
      <c r="O36" s="161" t="str">
        <f>IFERROR(VLOOKUP(L36,пр.взв!$D$6:$Q$70,6,0),"")</f>
        <v/>
      </c>
      <c r="P36" s="161" t="str">
        <f>IFERROR(VLOOKUP(L36,пр.взв!$D$6:$Q$70,8,0),"")</f>
        <v/>
      </c>
      <c r="Q36" s="159"/>
      <c r="R36" s="159"/>
      <c r="S36" s="160"/>
      <c r="T36" s="160"/>
    </row>
    <row r="37" spans="1:20" ht="18.75" customHeight="1">
      <c r="A37" s="360">
        <v>16</v>
      </c>
      <c r="B37" s="144">
        <v>31</v>
      </c>
      <c r="C37" s="151" t="str">
        <f>IFERROR(VLOOKUP(B37,пр.взв!$D$6:$Q$70,2,0),"")</f>
        <v>НУРМАГОМЕДОВ Руслан</v>
      </c>
      <c r="D37" s="152" t="str">
        <f>IFERROR(VLOOKUP(B37,пр.взв!$D$6:$Q$70,5,0),"")</f>
        <v>КМС</v>
      </c>
      <c r="E37" s="152" t="str">
        <f>IFERROR(VLOOKUP(B37,пр.взв!$D$6:$Q$70,6,0),"")</f>
        <v>ЦФО</v>
      </c>
      <c r="F37" s="152" t="str">
        <f>IFERROR(VLOOKUP(B37,пр.взв!$D$6:$Q$70,8,0),"")</f>
        <v>Ярославская</v>
      </c>
      <c r="G37" s="153"/>
      <c r="H37" s="154"/>
      <c r="I37" s="155"/>
      <c r="J37" s="156"/>
      <c r="K37" s="358">
        <v>32</v>
      </c>
      <c r="L37" s="144">
        <v>32</v>
      </c>
      <c r="M37" s="151" t="str">
        <f>IFERROR(VLOOKUP(L37,пр.взв!$D$6:$Q$70,2,0),"")</f>
        <v>МОВСИСЯН  Амбарцум</v>
      </c>
      <c r="N37" s="152" t="str">
        <f>IFERROR(VLOOKUP(L37,пр.взв!$D$6:$Q$70,5,0),"")</f>
        <v>КМС</v>
      </c>
      <c r="O37" s="152" t="str">
        <f>IFERROR(VLOOKUP(L37,пр.взв!$D$6:$Q$70,6,0),"")</f>
        <v>СЗФО</v>
      </c>
      <c r="P37" s="152" t="str">
        <f>IFERROR(VLOOKUP(L37,пр.взв!$D$6:$Q$70,8,0),"")</f>
        <v>Калининградская</v>
      </c>
      <c r="Q37" s="153"/>
      <c r="R37" s="154"/>
      <c r="S37" s="155"/>
      <c r="T37" s="156"/>
    </row>
    <row r="38" spans="1:20" ht="18.75" customHeight="1">
      <c r="A38" s="361"/>
      <c r="B38" s="157">
        <v>63</v>
      </c>
      <c r="C38" s="158" t="str">
        <f>IFERROR(VLOOKUP(B38,пр.взв!$D$6:$Q$70,2,0),"")</f>
        <v/>
      </c>
      <c r="D38" s="161" t="str">
        <f>IFERROR(VLOOKUP(B38,пр.взв!$D$6:$Q$70,5,0),"")</f>
        <v/>
      </c>
      <c r="E38" s="161" t="str">
        <f>IFERROR(VLOOKUP(B38,пр.взв!$D$6:$Q$70,6,0),"")</f>
        <v/>
      </c>
      <c r="F38" s="161" t="str">
        <f>IFERROR(VLOOKUP(B38,пр.взв!$D$6:$Q$70,8,0),"")</f>
        <v/>
      </c>
      <c r="G38" s="159"/>
      <c r="H38" s="159"/>
      <c r="I38" s="160"/>
      <c r="J38" s="160"/>
      <c r="K38" s="359"/>
      <c r="L38" s="157">
        <v>64</v>
      </c>
      <c r="M38" s="158" t="str">
        <f>IFERROR(VLOOKUP(L38,пр.взв!$D$6:$Q$70,2,0),"")</f>
        <v/>
      </c>
      <c r="N38" s="161" t="str">
        <f>IFERROR(VLOOKUP(L38,пр.взв!$D$6:$Q$70,5,0),"")</f>
        <v/>
      </c>
      <c r="O38" s="161" t="str">
        <f>IFERROR(VLOOKUP(L38,пр.взв!$D$6:$Q$70,6,0),"")</f>
        <v/>
      </c>
      <c r="P38" s="161" t="str">
        <f>IFERROR(VLOOKUP(L38,пр.взв!$D$6:$Q$70,8,0),"")</f>
        <v/>
      </c>
      <c r="Q38" s="159"/>
      <c r="R38" s="159"/>
      <c r="S38" s="160"/>
      <c r="T38" s="160"/>
    </row>
    <row r="39" spans="1:20" ht="12.75" customHeight="1">
      <c r="B39" s="140">
        <f>B3</f>
        <v>0</v>
      </c>
      <c r="C39" s="6" t="s">
        <v>276</v>
      </c>
      <c r="L39" s="140">
        <f>L3</f>
        <v>0</v>
      </c>
      <c r="M39" s="6" t="s">
        <v>276</v>
      </c>
      <c r="N39" s="166"/>
      <c r="O39" s="166"/>
      <c r="P39" s="166"/>
      <c r="Q39" s="166"/>
      <c r="R39" s="166"/>
      <c r="S39" s="59"/>
      <c r="T39" s="59"/>
    </row>
    <row r="40" spans="1:20" ht="25.5" customHeight="1">
      <c r="B40" s="141" t="s">
        <v>277</v>
      </c>
      <c r="C40" s="142" t="s">
        <v>278</v>
      </c>
      <c r="D40" s="143"/>
      <c r="E40" s="143"/>
      <c r="F40" s="143" t="s">
        <v>288</v>
      </c>
      <c r="G40" s="141" t="str">
        <f>G4</f>
        <v>В.к.  71  кг</v>
      </c>
      <c r="H40" s="142"/>
      <c r="I40" s="142"/>
      <c r="J40" s="142"/>
      <c r="K40" s="142"/>
      <c r="L40" s="141" t="s">
        <v>280</v>
      </c>
      <c r="M40" s="142" t="s">
        <v>278</v>
      </c>
      <c r="N40" s="143"/>
      <c r="O40" s="143"/>
      <c r="P40" s="143" t="s">
        <v>288</v>
      </c>
      <c r="Q40" s="141" t="str">
        <f>Q4</f>
        <v>В.к.  71  кг</v>
      </c>
      <c r="R40" s="142"/>
      <c r="S40" s="142"/>
      <c r="T40" s="142"/>
    </row>
    <row r="41" spans="1:20" ht="12.75" customHeight="1">
      <c r="A41" s="369" t="s">
        <v>281</v>
      </c>
      <c r="B41" s="371" t="s">
        <v>9</v>
      </c>
      <c r="C41" s="363" t="s">
        <v>10</v>
      </c>
      <c r="D41" s="364" t="s">
        <v>282</v>
      </c>
      <c r="E41" s="365" t="s">
        <v>283</v>
      </c>
      <c r="F41" s="366"/>
      <c r="G41" s="363" t="s">
        <v>284</v>
      </c>
      <c r="H41" s="367" t="s">
        <v>285</v>
      </c>
      <c r="I41" s="364" t="s">
        <v>289</v>
      </c>
      <c r="J41" s="368" t="s">
        <v>287</v>
      </c>
      <c r="K41" s="369" t="s">
        <v>281</v>
      </c>
      <c r="L41" s="371" t="s">
        <v>9</v>
      </c>
      <c r="M41" s="363" t="s">
        <v>10</v>
      </c>
      <c r="N41" s="364" t="s">
        <v>282</v>
      </c>
      <c r="O41" s="365" t="s">
        <v>283</v>
      </c>
      <c r="P41" s="366"/>
      <c r="Q41" s="363" t="s">
        <v>284</v>
      </c>
      <c r="R41" s="367" t="s">
        <v>285</v>
      </c>
      <c r="S41" s="364" t="s">
        <v>289</v>
      </c>
      <c r="T41" s="368" t="s">
        <v>287</v>
      </c>
    </row>
    <row r="42" spans="1:20" ht="12.75" customHeight="1">
      <c r="A42" s="370"/>
      <c r="B42" s="322"/>
      <c r="C42" s="359"/>
      <c r="D42" s="359"/>
      <c r="E42" s="303"/>
      <c r="F42" s="338"/>
      <c r="G42" s="359"/>
      <c r="H42" s="359"/>
      <c r="I42" s="359"/>
      <c r="J42" s="361"/>
      <c r="K42" s="370"/>
      <c r="L42" s="322"/>
      <c r="M42" s="359"/>
      <c r="N42" s="359"/>
      <c r="O42" s="303"/>
      <c r="P42" s="338"/>
      <c r="Q42" s="359"/>
      <c r="R42" s="359"/>
      <c r="S42" s="359"/>
      <c r="T42" s="361"/>
    </row>
    <row r="43" spans="1:20" ht="19.5" customHeight="1">
      <c r="A43" s="374">
        <v>1</v>
      </c>
      <c r="B43" s="144">
        <f>пр.хода!E6</f>
        <v>0</v>
      </c>
      <c r="C43" s="151" t="str">
        <f>IFERROR(VLOOKUP(B43,пр.взв!$D$6:$Q$70,2,0),"")</f>
        <v/>
      </c>
      <c r="D43" s="152" t="str">
        <f>IFERROR(VLOOKUP(B43,пр.взв!$D$6:$Q$70,5,0),"")</f>
        <v/>
      </c>
      <c r="E43" s="152" t="str">
        <f>IFERROR(VLOOKUP(B43,пр.взв!$D$6:$Q$70,6,0),"")</f>
        <v/>
      </c>
      <c r="F43" s="152" t="str">
        <f>IFERROR(VLOOKUP(B43,пр.взв!$D$6:$Q$70,8,0),"")</f>
        <v/>
      </c>
      <c r="G43" s="146"/>
      <c r="H43" s="144"/>
      <c r="I43" s="167"/>
      <c r="J43" s="146"/>
      <c r="K43" s="358">
        <v>9</v>
      </c>
      <c r="L43" s="144">
        <f>пр.хода!AA6</f>
        <v>0</v>
      </c>
      <c r="M43" s="151" t="str">
        <f>IFERROR(VLOOKUP(L43,пр.взв!$D$6:$Q$70,2,0),"")</f>
        <v/>
      </c>
      <c r="N43" s="152" t="str">
        <f>IFERROR(VLOOKUP(L43,пр.взв!$D$6:$Q$70,5,0),"")</f>
        <v/>
      </c>
      <c r="O43" s="152" t="str">
        <f>IFERROR(VLOOKUP(L43,пр.взв!$D$6:$Q$70,6,0),"")</f>
        <v/>
      </c>
      <c r="P43" s="152" t="str">
        <f>IFERROR(VLOOKUP(L43,пр.взв!$D$6:$Q$70,8,0),"")</f>
        <v/>
      </c>
      <c r="Q43" s="147"/>
      <c r="R43" s="148"/>
      <c r="S43" s="149"/>
      <c r="T43" s="150"/>
    </row>
    <row r="44" spans="1:20" ht="19.5" customHeight="1">
      <c r="A44" s="303"/>
      <c r="B44" s="157">
        <f>пр.хода!E10</f>
        <v>0</v>
      </c>
      <c r="C44" s="158" t="str">
        <f>IFERROR(VLOOKUP(B44,пр.взв!$D$6:$Q$70,2,0),"")</f>
        <v/>
      </c>
      <c r="D44" s="161" t="str">
        <f>IFERROR(VLOOKUP(B44,пр.взв!$D$6:$Q$70,5,0),"")</f>
        <v/>
      </c>
      <c r="E44" s="161" t="str">
        <f>IFERROR(VLOOKUP(B44,пр.взв!$D$6:$Q$70,6,0),"")</f>
        <v/>
      </c>
      <c r="F44" s="161" t="str">
        <f>IFERROR(VLOOKUP(B44,пр.взв!$D$6:$Q$70,8,0),"")</f>
        <v/>
      </c>
      <c r="G44" s="161"/>
      <c r="H44" s="157"/>
      <c r="I44" s="168"/>
      <c r="J44" s="161"/>
      <c r="K44" s="359"/>
      <c r="L44" s="157">
        <f>пр.хода!AA10</f>
        <v>0</v>
      </c>
      <c r="M44" s="158" t="str">
        <f>IFERROR(VLOOKUP(L44,пр.взв!$D$6:$Q$70,2,0),"")</f>
        <v/>
      </c>
      <c r="N44" s="161" t="str">
        <f>IFERROR(VLOOKUP(L44,пр.взв!$D$6:$Q$70,5,0),"")</f>
        <v/>
      </c>
      <c r="O44" s="161" t="str">
        <f>IFERROR(VLOOKUP(L44,пр.взв!$D$6:$Q$70,6,0),"")</f>
        <v/>
      </c>
      <c r="P44" s="161" t="str">
        <f>IFERROR(VLOOKUP(L44,пр.взв!$D$6:$Q$70,8,0),"")</f>
        <v/>
      </c>
      <c r="Q44" s="159"/>
      <c r="R44" s="159"/>
      <c r="S44" s="160"/>
      <c r="T44" s="160"/>
    </row>
    <row r="45" spans="1:20" ht="19.5" customHeight="1">
      <c r="A45" s="374">
        <v>2</v>
      </c>
      <c r="B45" s="144">
        <f>пр.хода!E14</f>
        <v>0</v>
      </c>
      <c r="C45" s="151" t="str">
        <f>IFERROR(VLOOKUP(B45,пр.взв!$D$6:$Q$70,2,0),"")</f>
        <v/>
      </c>
      <c r="D45" s="152" t="str">
        <f>IFERROR(VLOOKUP(B45,пр.взв!$D$6:$Q$70,5,0),"")</f>
        <v/>
      </c>
      <c r="E45" s="152" t="str">
        <f>IFERROR(VLOOKUP(B45,пр.взв!$D$6:$Q$70,6,0),"")</f>
        <v/>
      </c>
      <c r="F45" s="152" t="str">
        <f>IFERROR(VLOOKUP(B45,пр.взв!$D$6:$Q$70,8,0),"")</f>
        <v/>
      </c>
      <c r="G45" s="152"/>
      <c r="H45" s="144"/>
      <c r="I45" s="169"/>
      <c r="J45" s="152"/>
      <c r="K45" s="358">
        <v>10</v>
      </c>
      <c r="L45" s="144">
        <f>пр.хода!AA14</f>
        <v>0</v>
      </c>
      <c r="M45" s="151" t="str">
        <f>IFERROR(VLOOKUP(L45,пр.взв!$D$6:$Q$70,2,0),"")</f>
        <v/>
      </c>
      <c r="N45" s="152" t="str">
        <f>IFERROR(VLOOKUP(L45,пр.взв!$D$6:$Q$70,5,0),"")</f>
        <v/>
      </c>
      <c r="O45" s="152" t="str">
        <f>IFERROR(VLOOKUP(L45,пр.взв!$D$6:$Q$70,6,0),"")</f>
        <v/>
      </c>
      <c r="P45" s="152" t="str">
        <f>IFERROR(VLOOKUP(L45,пр.взв!$D$6:$Q$70,8,0),"")</f>
        <v/>
      </c>
      <c r="Q45" s="162"/>
      <c r="R45" s="163"/>
      <c r="S45" s="164"/>
      <c r="T45" s="152"/>
    </row>
    <row r="46" spans="1:20" ht="19.5" customHeight="1">
      <c r="A46" s="303"/>
      <c r="B46" s="157">
        <f>пр.хода!E18</f>
        <v>0</v>
      </c>
      <c r="C46" s="158" t="str">
        <f>IFERROR(VLOOKUP(B46,пр.взв!$D$6:$Q$70,2,0),"")</f>
        <v/>
      </c>
      <c r="D46" s="161" t="str">
        <f>IFERROR(VLOOKUP(B46,пр.взв!$D$6:$Q$70,5,0),"")</f>
        <v/>
      </c>
      <c r="E46" s="161" t="str">
        <f>IFERROR(VLOOKUP(B46,пр.взв!$D$6:$Q$70,6,0),"")</f>
        <v/>
      </c>
      <c r="F46" s="161" t="str">
        <f>IFERROR(VLOOKUP(B46,пр.взв!$D$6:$Q$70,8,0),"")</f>
        <v/>
      </c>
      <c r="G46" s="161"/>
      <c r="H46" s="157"/>
      <c r="I46" s="168"/>
      <c r="J46" s="161"/>
      <c r="K46" s="359"/>
      <c r="L46" s="157">
        <f>пр.хода!AA18</f>
        <v>0</v>
      </c>
      <c r="M46" s="158" t="str">
        <f>IFERROR(VLOOKUP(L46,пр.взв!$D$6:$Q$70,2,0),"")</f>
        <v/>
      </c>
      <c r="N46" s="161" t="str">
        <f>IFERROR(VLOOKUP(L46,пр.взв!$D$6:$Q$70,5,0),"")</f>
        <v/>
      </c>
      <c r="O46" s="161" t="str">
        <f>IFERROR(VLOOKUP(L46,пр.взв!$D$6:$Q$70,6,0),"")</f>
        <v/>
      </c>
      <c r="P46" s="161" t="str">
        <f>IFERROR(VLOOKUP(L46,пр.взв!$D$6:$Q$70,8,0),"")</f>
        <v/>
      </c>
      <c r="Q46" s="159"/>
      <c r="R46" s="159"/>
      <c r="S46" s="160"/>
      <c r="T46" s="160"/>
    </row>
    <row r="47" spans="1:20" ht="19.5" customHeight="1">
      <c r="A47" s="374">
        <v>3</v>
      </c>
      <c r="B47" s="144">
        <f>пр.хода!E22</f>
        <v>0</v>
      </c>
      <c r="C47" s="151" t="str">
        <f>IFERROR(VLOOKUP(B47,пр.взв!$D$6:$Q$70,2,0),"")</f>
        <v/>
      </c>
      <c r="D47" s="152" t="str">
        <f>IFERROR(VLOOKUP(B47,пр.взв!$D$6:$Q$70,5,0),"")</f>
        <v/>
      </c>
      <c r="E47" s="152" t="str">
        <f>IFERROR(VLOOKUP(B47,пр.взв!$D$6:$Q$70,6,0),"")</f>
        <v/>
      </c>
      <c r="F47" s="152" t="str">
        <f>IFERROR(VLOOKUP(B47,пр.взв!$D$6:$Q$70,8,0),"")</f>
        <v/>
      </c>
      <c r="G47" s="146"/>
      <c r="H47" s="144"/>
      <c r="I47" s="167"/>
      <c r="J47" s="146"/>
      <c r="K47" s="358">
        <v>11</v>
      </c>
      <c r="L47" s="144">
        <f>пр.хода!AA22</f>
        <v>0</v>
      </c>
      <c r="M47" s="151" t="str">
        <f>IFERROR(VLOOKUP(L47,пр.взв!$D$6:$Q$70,2,0),"")</f>
        <v/>
      </c>
      <c r="N47" s="152" t="str">
        <f>IFERROR(VLOOKUP(L47,пр.взв!$D$6:$Q$70,5,0),"")</f>
        <v/>
      </c>
      <c r="O47" s="152" t="str">
        <f>IFERROR(VLOOKUP(L47,пр.взв!$D$6:$Q$70,6,0),"")</f>
        <v/>
      </c>
      <c r="P47" s="152" t="str">
        <f>IFERROR(VLOOKUP(L47,пр.взв!$D$6:$Q$70,8,0),"")</f>
        <v/>
      </c>
      <c r="Q47" s="147"/>
      <c r="R47" s="148"/>
      <c r="S47" s="149"/>
      <c r="T47" s="150"/>
    </row>
    <row r="48" spans="1:20" ht="19.5" customHeight="1">
      <c r="A48" s="303"/>
      <c r="B48" s="157">
        <f>пр.хода!E26</f>
        <v>0</v>
      </c>
      <c r="C48" s="158" t="str">
        <f>IFERROR(VLOOKUP(B48,пр.взв!$D$6:$Q$70,2,0),"")</f>
        <v/>
      </c>
      <c r="D48" s="161" t="str">
        <f>IFERROR(VLOOKUP(B48,пр.взв!$D$6:$Q$70,5,0),"")</f>
        <v/>
      </c>
      <c r="E48" s="161" t="str">
        <f>IFERROR(VLOOKUP(B48,пр.взв!$D$6:$Q$70,6,0),"")</f>
        <v/>
      </c>
      <c r="F48" s="161" t="str">
        <f>IFERROR(VLOOKUP(B48,пр.взв!$D$6:$Q$70,8,0),"")</f>
        <v/>
      </c>
      <c r="G48" s="161"/>
      <c r="H48" s="157"/>
      <c r="I48" s="168"/>
      <c r="J48" s="161"/>
      <c r="K48" s="359"/>
      <c r="L48" s="157">
        <f>пр.хода!AA26</f>
        <v>0</v>
      </c>
      <c r="M48" s="158" t="str">
        <f>IFERROR(VLOOKUP(L48,пр.взв!$D$6:$Q$70,2,0),"")</f>
        <v/>
      </c>
      <c r="N48" s="161" t="str">
        <f>IFERROR(VLOOKUP(L48,пр.взв!$D$6:$Q$70,5,0),"")</f>
        <v/>
      </c>
      <c r="O48" s="161" t="str">
        <f>IFERROR(VLOOKUP(L48,пр.взв!$D$6:$Q$70,6,0),"")</f>
        <v/>
      </c>
      <c r="P48" s="161" t="str">
        <f>IFERROR(VLOOKUP(L48,пр.взв!$D$6:$Q$70,8,0),"")</f>
        <v/>
      </c>
      <c r="Q48" s="159"/>
      <c r="R48" s="159"/>
      <c r="S48" s="160"/>
      <c r="T48" s="160"/>
    </row>
    <row r="49" spans="1:20" ht="19.5" customHeight="1">
      <c r="A49" s="374">
        <v>4</v>
      </c>
      <c r="B49" s="144">
        <f>пр.хода!E30</f>
        <v>0</v>
      </c>
      <c r="C49" s="151" t="str">
        <f>IFERROR(VLOOKUP(B49,пр.взв!$D$6:$Q$70,2,0),"")</f>
        <v/>
      </c>
      <c r="D49" s="152" t="str">
        <f>IFERROR(VLOOKUP(B49,пр.взв!$D$6:$Q$70,5,0),"")</f>
        <v/>
      </c>
      <c r="E49" s="152" t="str">
        <f>IFERROR(VLOOKUP(B49,пр.взв!$D$6:$Q$70,6,0),"")</f>
        <v/>
      </c>
      <c r="F49" s="152" t="str">
        <f>IFERROR(VLOOKUP(B49,пр.взв!$D$6:$Q$70,8,0),"")</f>
        <v/>
      </c>
      <c r="G49" s="152"/>
      <c r="H49" s="144"/>
      <c r="I49" s="169"/>
      <c r="J49" s="152"/>
      <c r="K49" s="358">
        <v>12</v>
      </c>
      <c r="L49" s="144">
        <f>пр.хода!AA30</f>
        <v>0</v>
      </c>
      <c r="M49" s="151" t="str">
        <f>IFERROR(VLOOKUP(L49,пр.взв!$D$6:$Q$70,2,0),"")</f>
        <v/>
      </c>
      <c r="N49" s="152" t="str">
        <f>IFERROR(VLOOKUP(L49,пр.взв!$D$6:$Q$70,5,0),"")</f>
        <v/>
      </c>
      <c r="O49" s="152" t="str">
        <f>IFERROR(VLOOKUP(L49,пр.взв!$D$6:$Q$70,6,0),"")</f>
        <v/>
      </c>
      <c r="P49" s="152" t="str">
        <f>IFERROR(VLOOKUP(L49,пр.взв!$D$6:$Q$70,8,0),"")</f>
        <v/>
      </c>
      <c r="Q49" s="153"/>
      <c r="R49" s="154"/>
      <c r="S49" s="155"/>
      <c r="T49" s="156"/>
    </row>
    <row r="50" spans="1:20" ht="19.5" customHeight="1">
      <c r="A50" s="303"/>
      <c r="B50" s="157">
        <f>пр.хода!E34</f>
        <v>0</v>
      </c>
      <c r="C50" s="158" t="str">
        <f>IFERROR(VLOOKUP(B50,пр.взв!$D$6:$Q$70,2,0),"")</f>
        <v/>
      </c>
      <c r="D50" s="161" t="str">
        <f>IFERROR(VLOOKUP(B50,пр.взв!$D$6:$Q$70,5,0),"")</f>
        <v/>
      </c>
      <c r="E50" s="161" t="str">
        <f>IFERROR(VLOOKUP(B50,пр.взв!$D$6:$Q$70,6,0),"")</f>
        <v/>
      </c>
      <c r="F50" s="161" t="str">
        <f>IFERROR(VLOOKUP(B50,пр.взв!$D$6:$Q$70,8,0),"")</f>
        <v/>
      </c>
      <c r="G50" s="161"/>
      <c r="H50" s="157"/>
      <c r="I50" s="168"/>
      <c r="J50" s="161"/>
      <c r="K50" s="359"/>
      <c r="L50" s="157">
        <f>пр.хода!AA34</f>
        <v>0</v>
      </c>
      <c r="M50" s="158" t="str">
        <f>IFERROR(VLOOKUP(L50,пр.взв!$D$6:$Q$70,2,0),"")</f>
        <v/>
      </c>
      <c r="N50" s="161" t="str">
        <f>IFERROR(VLOOKUP(L50,пр.взв!$D$6:$Q$70,5,0),"")</f>
        <v/>
      </c>
      <c r="O50" s="161" t="str">
        <f>IFERROR(VLOOKUP(L50,пр.взв!$D$6:$Q$70,6,0),"")</f>
        <v/>
      </c>
      <c r="P50" s="161" t="str">
        <f>IFERROR(VLOOKUP(L50,пр.взв!$D$6:$Q$70,8,0),"")</f>
        <v/>
      </c>
      <c r="Q50" s="159"/>
      <c r="R50" s="159"/>
      <c r="S50" s="160"/>
      <c r="T50" s="160"/>
    </row>
    <row r="51" spans="1:20" ht="19.5" customHeight="1">
      <c r="A51" s="375">
        <v>5</v>
      </c>
      <c r="B51" s="144">
        <f>пр.хода!E39</f>
        <v>0</v>
      </c>
      <c r="C51" s="151" t="str">
        <f>IFERROR(VLOOKUP(B51,пр.взв!$D$6:$Q$70,2,0),"")</f>
        <v/>
      </c>
      <c r="D51" s="152" t="str">
        <f>IFERROR(VLOOKUP(B51,пр.взв!$D$6:$Q$70,5,0),"")</f>
        <v/>
      </c>
      <c r="E51" s="152" t="str">
        <f>IFERROR(VLOOKUP(B51,пр.взв!$D$6:$Q$70,6,0),"")</f>
        <v/>
      </c>
      <c r="F51" s="152" t="str">
        <f>IFERROR(VLOOKUP(B51,пр.взв!$D$6:$Q$70,8,0),"")</f>
        <v/>
      </c>
      <c r="G51" s="146"/>
      <c r="H51" s="144"/>
      <c r="I51" s="167"/>
      <c r="J51" s="146"/>
      <c r="K51" s="358">
        <v>13</v>
      </c>
      <c r="L51" s="144">
        <f>пр.хода!AA39</f>
        <v>0</v>
      </c>
      <c r="M51" s="151" t="str">
        <f>IFERROR(VLOOKUP(L51,пр.взв!$D$6:$Q$70,2,0),"")</f>
        <v/>
      </c>
      <c r="N51" s="152" t="str">
        <f>IFERROR(VLOOKUP(L51,пр.взв!$D$6:$Q$70,5,0),"")</f>
        <v/>
      </c>
      <c r="O51" s="152" t="str">
        <f>IFERROR(VLOOKUP(L51,пр.взв!$D$6:$Q$70,6,0),"")</f>
        <v/>
      </c>
      <c r="P51" s="152" t="str">
        <f>IFERROR(VLOOKUP(L51,пр.взв!$D$6:$Q$70,8,0),"")</f>
        <v/>
      </c>
      <c r="Q51" s="147"/>
      <c r="R51" s="148"/>
      <c r="S51" s="149"/>
      <c r="T51" s="150"/>
    </row>
    <row r="52" spans="1:20" ht="19.5" customHeight="1">
      <c r="A52" s="303"/>
      <c r="B52" s="157">
        <f>пр.хода!E43</f>
        <v>0</v>
      </c>
      <c r="C52" s="158" t="str">
        <f>IFERROR(VLOOKUP(B52,пр.взв!$D$6:$Q$70,2,0),"")</f>
        <v/>
      </c>
      <c r="D52" s="161" t="str">
        <f>IFERROR(VLOOKUP(B52,пр.взв!$D$6:$Q$70,5,0),"")</f>
        <v/>
      </c>
      <c r="E52" s="161" t="str">
        <f>IFERROR(VLOOKUP(B52,пр.взв!$D$6:$Q$70,6,0),"")</f>
        <v/>
      </c>
      <c r="F52" s="161" t="str">
        <f>IFERROR(VLOOKUP(B52,пр.взв!$D$6:$Q$70,8,0),"")</f>
        <v/>
      </c>
      <c r="G52" s="161"/>
      <c r="H52" s="157"/>
      <c r="I52" s="168"/>
      <c r="J52" s="161"/>
      <c r="K52" s="359"/>
      <c r="L52" s="157">
        <f>пр.хода!AA43</f>
        <v>0</v>
      </c>
      <c r="M52" s="158" t="str">
        <f>IFERROR(VLOOKUP(L52,пр.взв!$D$6:$Q$70,2,0),"")</f>
        <v/>
      </c>
      <c r="N52" s="161" t="str">
        <f>IFERROR(VLOOKUP(L52,пр.взв!$D$6:$Q$70,5,0),"")</f>
        <v/>
      </c>
      <c r="O52" s="161" t="str">
        <f>IFERROR(VLOOKUP(L52,пр.взв!$D$6:$Q$70,6,0),"")</f>
        <v/>
      </c>
      <c r="P52" s="161" t="str">
        <f>IFERROR(VLOOKUP(L52,пр.взв!$D$6:$Q$70,8,0),"")</f>
        <v/>
      </c>
      <c r="Q52" s="159"/>
      <c r="R52" s="159"/>
      <c r="S52" s="160"/>
      <c r="T52" s="160"/>
    </row>
    <row r="53" spans="1:20" ht="19.5" customHeight="1">
      <c r="A53" s="374">
        <v>6</v>
      </c>
      <c r="B53" s="144">
        <f>пр.хода!E47</f>
        <v>0</v>
      </c>
      <c r="C53" s="151" t="str">
        <f>IFERROR(VLOOKUP(B53,пр.взв!$D$6:$Q$70,2,0),"")</f>
        <v/>
      </c>
      <c r="D53" s="152" t="str">
        <f>IFERROR(VLOOKUP(B53,пр.взв!$D$6:$Q$70,5,0),"")</f>
        <v/>
      </c>
      <c r="E53" s="152" t="str">
        <f>IFERROR(VLOOKUP(B53,пр.взв!$D$6:$Q$70,6,0),"")</f>
        <v/>
      </c>
      <c r="F53" s="152" t="str">
        <f>IFERROR(VLOOKUP(B53,пр.взв!$D$6:$Q$70,8,0),"")</f>
        <v/>
      </c>
      <c r="G53" s="152"/>
      <c r="H53" s="144"/>
      <c r="I53" s="169"/>
      <c r="J53" s="152"/>
      <c r="K53" s="358">
        <v>14</v>
      </c>
      <c r="L53" s="144">
        <f>пр.хода!AA47</f>
        <v>0</v>
      </c>
      <c r="M53" s="151" t="str">
        <f>IFERROR(VLOOKUP(L53,пр.взв!$D$6:$Q$70,2,0),"")</f>
        <v/>
      </c>
      <c r="N53" s="152" t="str">
        <f>IFERROR(VLOOKUP(L53,пр.взв!$D$6:$Q$70,5,0),"")</f>
        <v/>
      </c>
      <c r="O53" s="152" t="str">
        <f>IFERROR(VLOOKUP(L53,пр.взв!$D$6:$Q$70,6,0),"")</f>
        <v/>
      </c>
      <c r="P53" s="152" t="str">
        <f>IFERROR(VLOOKUP(L53,пр.взв!$D$6:$Q$70,8,0),"")</f>
        <v/>
      </c>
      <c r="Q53" s="162"/>
      <c r="R53" s="163"/>
      <c r="S53" s="164"/>
      <c r="T53" s="152"/>
    </row>
    <row r="54" spans="1:20" ht="19.5" customHeight="1">
      <c r="A54" s="311"/>
      <c r="B54" s="157">
        <f>пр.хода!E51</f>
        <v>0</v>
      </c>
      <c r="C54" s="158" t="str">
        <f>IFERROR(VLOOKUP(B54,пр.взв!$D$6:$Q$70,2,0),"")</f>
        <v/>
      </c>
      <c r="D54" s="161" t="str">
        <f>IFERROR(VLOOKUP(B54,пр.взв!$D$6:$Q$70,5,0),"")</f>
        <v/>
      </c>
      <c r="E54" s="161" t="str">
        <f>IFERROR(VLOOKUP(B54,пр.взв!$D$6:$Q$70,6,0),"")</f>
        <v/>
      </c>
      <c r="F54" s="161" t="str">
        <f>IFERROR(VLOOKUP(B54,пр.взв!$D$6:$Q$70,8,0),"")</f>
        <v/>
      </c>
      <c r="G54" s="161"/>
      <c r="H54" s="157"/>
      <c r="I54" s="168"/>
      <c r="J54" s="161"/>
      <c r="K54" s="359"/>
      <c r="L54" s="157">
        <f>пр.хода!AA51</f>
        <v>0</v>
      </c>
      <c r="M54" s="158" t="str">
        <f>IFERROR(VLOOKUP(L54,пр.взв!$D$6:$Q$70,2,0),"")</f>
        <v/>
      </c>
      <c r="N54" s="161" t="str">
        <f>IFERROR(VLOOKUP(L54,пр.взв!$D$6:$Q$70,5,0),"")</f>
        <v/>
      </c>
      <c r="O54" s="161" t="str">
        <f>IFERROR(VLOOKUP(L54,пр.взв!$D$6:$Q$70,6,0),"")</f>
        <v/>
      </c>
      <c r="P54" s="161" t="str">
        <f>IFERROR(VLOOKUP(L54,пр.взв!$D$6:$Q$70,8,0),"")</f>
        <v/>
      </c>
      <c r="Q54" s="159"/>
      <c r="R54" s="159"/>
      <c r="S54" s="160"/>
      <c r="T54" s="160"/>
    </row>
    <row r="55" spans="1:20" ht="19.5" customHeight="1">
      <c r="A55" s="374">
        <v>7</v>
      </c>
      <c r="B55" s="144">
        <f>пр.хода!E55</f>
        <v>0</v>
      </c>
      <c r="C55" s="151" t="str">
        <f>IFERROR(VLOOKUP(B55,пр.взв!$D$6:$Q$70,2,0),"")</f>
        <v/>
      </c>
      <c r="D55" s="152" t="str">
        <f>IFERROR(VLOOKUP(B55,пр.взв!$D$6:$Q$70,5,0),"")</f>
        <v/>
      </c>
      <c r="E55" s="152" t="str">
        <f>IFERROR(VLOOKUP(B55,пр.взв!$D$6:$Q$70,6,0),"")</f>
        <v/>
      </c>
      <c r="F55" s="152" t="str">
        <f>IFERROR(VLOOKUP(B55,пр.взв!$D$6:$Q$70,8,0),"")</f>
        <v/>
      </c>
      <c r="G55" s="146"/>
      <c r="H55" s="144"/>
      <c r="I55" s="167"/>
      <c r="J55" s="146"/>
      <c r="K55" s="358">
        <v>15</v>
      </c>
      <c r="L55" s="144">
        <f>пр.хода!AA55</f>
        <v>0</v>
      </c>
      <c r="M55" s="151" t="str">
        <f>IFERROR(VLOOKUP(L55,пр.взв!$D$6:$Q$70,2,0),"")</f>
        <v/>
      </c>
      <c r="N55" s="152" t="str">
        <f>IFERROR(VLOOKUP(L55,пр.взв!$D$6:$Q$70,5,0),"")</f>
        <v/>
      </c>
      <c r="O55" s="152" t="str">
        <f>IFERROR(VLOOKUP(L55,пр.взв!$D$6:$Q$70,6,0),"")</f>
        <v/>
      </c>
      <c r="P55" s="152" t="str">
        <f>IFERROR(VLOOKUP(L55,пр.взв!$D$6:$Q$70,8,0),"")</f>
        <v/>
      </c>
      <c r="Q55" s="147"/>
      <c r="R55" s="148"/>
      <c r="S55" s="149"/>
      <c r="T55" s="150"/>
    </row>
    <row r="56" spans="1:20" ht="19.5" customHeight="1">
      <c r="A56" s="303"/>
      <c r="B56" s="157">
        <f>пр.хода!E59</f>
        <v>0</v>
      </c>
      <c r="C56" s="158" t="str">
        <f>IFERROR(VLOOKUP(B56,пр.взв!$D$6:$Q$70,2,0),"")</f>
        <v/>
      </c>
      <c r="D56" s="161" t="str">
        <f>IFERROR(VLOOKUP(B56,пр.взв!$D$6:$Q$70,5,0),"")</f>
        <v/>
      </c>
      <c r="E56" s="161" t="str">
        <f>IFERROR(VLOOKUP(B56,пр.взв!$D$6:$Q$70,6,0),"")</f>
        <v/>
      </c>
      <c r="F56" s="161" t="str">
        <f>IFERROR(VLOOKUP(B56,пр.взв!$D$6:$Q$70,8,0),"")</f>
        <v/>
      </c>
      <c r="G56" s="161"/>
      <c r="H56" s="157"/>
      <c r="I56" s="168"/>
      <c r="J56" s="161"/>
      <c r="K56" s="359"/>
      <c r="L56" s="157">
        <f>пр.хода!AA59</f>
        <v>0</v>
      </c>
      <c r="M56" s="158" t="str">
        <f>IFERROR(VLOOKUP(L56,пр.взв!$D$6:$Q$70,2,0),"")</f>
        <v/>
      </c>
      <c r="N56" s="161" t="str">
        <f>IFERROR(VLOOKUP(L56,пр.взв!$D$6:$Q$70,5,0),"")</f>
        <v/>
      </c>
      <c r="O56" s="161" t="str">
        <f>IFERROR(VLOOKUP(L56,пр.взв!$D$6:$Q$70,6,0),"")</f>
        <v/>
      </c>
      <c r="P56" s="161" t="str">
        <f>IFERROR(VLOOKUP(L56,пр.взв!$D$6:$Q$70,8,0),"")</f>
        <v/>
      </c>
      <c r="Q56" s="159"/>
      <c r="R56" s="159"/>
      <c r="S56" s="160"/>
      <c r="T56" s="160"/>
    </row>
    <row r="57" spans="1:20" ht="19.5" customHeight="1">
      <c r="A57" s="374">
        <v>8</v>
      </c>
      <c r="B57" s="144">
        <f>пр.хода!E63</f>
        <v>0</v>
      </c>
      <c r="C57" s="151" t="str">
        <f>IFERROR(VLOOKUP(B57,пр.взв!$D$6:$Q$70,2,0),"")</f>
        <v/>
      </c>
      <c r="D57" s="152" t="str">
        <f>IFERROR(VLOOKUP(B57,пр.взв!$D$6:$Q$70,5,0),"")</f>
        <v/>
      </c>
      <c r="E57" s="152" t="str">
        <f>IFERROR(VLOOKUP(B57,пр.взв!$D$6:$Q$70,6,0),"")</f>
        <v/>
      </c>
      <c r="F57" s="152" t="str">
        <f>IFERROR(VLOOKUP(B57,пр.взв!$D$6:$Q$70,8,0),"")</f>
        <v/>
      </c>
      <c r="G57" s="146"/>
      <c r="H57" s="144"/>
      <c r="I57" s="167"/>
      <c r="J57" s="146"/>
      <c r="K57" s="358">
        <v>16</v>
      </c>
      <c r="L57" s="144">
        <f>пр.хода!AA63</f>
        <v>0</v>
      </c>
      <c r="M57" s="151" t="str">
        <f>IFERROR(VLOOKUP(L57,пр.взв!$D$6:$Q$70,2,0),"")</f>
        <v/>
      </c>
      <c r="N57" s="152" t="str">
        <f>IFERROR(VLOOKUP(L57,пр.взв!$D$6:$Q$70,5,0),"")</f>
        <v/>
      </c>
      <c r="O57" s="152" t="str">
        <f>IFERROR(VLOOKUP(L57,пр.взв!$D$6:$Q$70,6,0),"")</f>
        <v/>
      </c>
      <c r="P57" s="152" t="str">
        <f>IFERROR(VLOOKUP(L57,пр.взв!$D$6:$Q$70,8,0),"")</f>
        <v/>
      </c>
      <c r="Q57" s="153"/>
      <c r="R57" s="154"/>
      <c r="S57" s="155"/>
      <c r="T57" s="156"/>
    </row>
    <row r="58" spans="1:20" ht="19.5" customHeight="1">
      <c r="A58" s="303"/>
      <c r="B58" s="157">
        <f>пр.хода!E67</f>
        <v>0</v>
      </c>
      <c r="C58" s="158" t="str">
        <f>IFERROR(VLOOKUP(B58,пр.взв!$D$6:$Q$70,2,0),"")</f>
        <v/>
      </c>
      <c r="D58" s="161" t="str">
        <f>IFERROR(VLOOKUP(B58,пр.взв!$D$6:$Q$70,5,0),"")</f>
        <v/>
      </c>
      <c r="E58" s="161" t="str">
        <f>IFERROR(VLOOKUP(B58,пр.взв!$D$6:$Q$70,6,0),"")</f>
        <v/>
      </c>
      <c r="F58" s="161" t="str">
        <f>IFERROR(VLOOKUP(B58,пр.взв!$D$6:$Q$70,8,0),"")</f>
        <v/>
      </c>
      <c r="G58" s="161"/>
      <c r="H58" s="157"/>
      <c r="I58" s="168"/>
      <c r="J58" s="161"/>
      <c r="K58" s="359"/>
      <c r="L58" s="157">
        <f>пр.хода!AA67</f>
        <v>0</v>
      </c>
      <c r="M58" s="158" t="str">
        <f>IFERROR(VLOOKUP(L58,пр.взв!$D$6:$Q$70,2,0),"")</f>
        <v/>
      </c>
      <c r="N58" s="161" t="str">
        <f>IFERROR(VLOOKUP(L58,пр.взв!$D$6:$Q$70,5,0),"")</f>
        <v/>
      </c>
      <c r="O58" s="161" t="str">
        <f>IFERROR(VLOOKUP(L58,пр.взв!$D$6:$Q$70,6,0),"")</f>
        <v/>
      </c>
      <c r="P58" s="161" t="str">
        <f>IFERROR(VLOOKUP(L58,пр.взв!$D$6:$Q$70,8,0),"")</f>
        <v/>
      </c>
      <c r="Q58" s="159"/>
      <c r="R58" s="159"/>
      <c r="S58" s="160"/>
      <c r="T58" s="160"/>
    </row>
    <row r="59" spans="1:20" ht="12" customHeight="1">
      <c r="B59" s="140">
        <f>B39</f>
        <v>0</v>
      </c>
      <c r="C59" s="6" t="s">
        <v>276</v>
      </c>
      <c r="L59" s="140">
        <f>L39</f>
        <v>0</v>
      </c>
      <c r="M59" s="6" t="s">
        <v>276</v>
      </c>
    </row>
    <row r="60" spans="1:20" ht="12" customHeight="1">
      <c r="B60" s="141" t="s">
        <v>277</v>
      </c>
      <c r="C60" s="142" t="s">
        <v>278</v>
      </c>
      <c r="D60" s="143"/>
      <c r="E60" s="143"/>
      <c r="F60" s="143" t="s">
        <v>290</v>
      </c>
      <c r="G60" s="141" t="str">
        <f>G40</f>
        <v>В.к.  71  кг</v>
      </c>
      <c r="H60" s="142"/>
      <c r="I60" s="142"/>
      <c r="J60" s="142"/>
      <c r="K60" s="142"/>
      <c r="L60" s="141" t="s">
        <v>280</v>
      </c>
      <c r="M60" s="142" t="s">
        <v>278</v>
      </c>
      <c r="N60" s="143"/>
      <c r="O60" s="143"/>
      <c r="P60" s="143" t="s">
        <v>290</v>
      </c>
      <c r="Q60" s="141" t="str">
        <f>Q40</f>
        <v>В.к.  71  кг</v>
      </c>
      <c r="R60" s="142"/>
      <c r="S60" s="142"/>
      <c r="T60" s="142"/>
    </row>
    <row r="61" spans="1:20" ht="12.75" customHeight="1">
      <c r="A61" s="369" t="s">
        <v>281</v>
      </c>
      <c r="B61" s="371" t="s">
        <v>9</v>
      </c>
      <c r="C61" s="363" t="s">
        <v>10</v>
      </c>
      <c r="D61" s="364" t="s">
        <v>282</v>
      </c>
      <c r="E61" s="365" t="s">
        <v>283</v>
      </c>
      <c r="F61" s="366"/>
      <c r="G61" s="363" t="s">
        <v>284</v>
      </c>
      <c r="H61" s="367" t="s">
        <v>285</v>
      </c>
      <c r="I61" s="364" t="s">
        <v>289</v>
      </c>
      <c r="J61" s="368" t="s">
        <v>287</v>
      </c>
      <c r="K61" s="369" t="s">
        <v>281</v>
      </c>
      <c r="L61" s="371" t="s">
        <v>9</v>
      </c>
      <c r="M61" s="363" t="s">
        <v>10</v>
      </c>
      <c r="N61" s="364" t="s">
        <v>282</v>
      </c>
      <c r="O61" s="365" t="s">
        <v>283</v>
      </c>
      <c r="P61" s="366"/>
      <c r="Q61" s="363" t="s">
        <v>284</v>
      </c>
      <c r="R61" s="367" t="s">
        <v>285</v>
      </c>
      <c r="S61" s="364" t="s">
        <v>289</v>
      </c>
      <c r="T61" s="368" t="s">
        <v>287</v>
      </c>
    </row>
    <row r="62" spans="1:20" ht="13.5" customHeight="1">
      <c r="A62" s="370"/>
      <c r="B62" s="322"/>
      <c r="C62" s="359"/>
      <c r="D62" s="359"/>
      <c r="E62" s="303"/>
      <c r="F62" s="338"/>
      <c r="G62" s="359"/>
      <c r="H62" s="359"/>
      <c r="I62" s="359"/>
      <c r="J62" s="361"/>
      <c r="K62" s="370"/>
      <c r="L62" s="322"/>
      <c r="M62" s="359"/>
      <c r="N62" s="359"/>
      <c r="O62" s="303"/>
      <c r="P62" s="338"/>
      <c r="Q62" s="359"/>
      <c r="R62" s="359"/>
      <c r="S62" s="359"/>
      <c r="T62" s="361"/>
    </row>
    <row r="63" spans="1:20" ht="19.5" customHeight="1">
      <c r="A63" s="374">
        <v>1</v>
      </c>
      <c r="B63" s="170">
        <f>пр.хода!G8</f>
        <v>0</v>
      </c>
      <c r="C63" s="151" t="str">
        <f>IFERROR(VLOOKUP(B63,пр.взв!$D$6:$Q$70,2,0),"")</f>
        <v/>
      </c>
      <c r="D63" s="152" t="str">
        <f>IFERROR(VLOOKUP(B63,пр.взв!$D$6:$Q$70,5,0),"")</f>
        <v/>
      </c>
      <c r="E63" s="152" t="str">
        <f>IFERROR(VLOOKUP(B63,пр.взв!$D$6:$Q$70,6,0),"")</f>
        <v/>
      </c>
      <c r="F63" s="152" t="str">
        <f>IFERROR(VLOOKUP(B63,пр.взв!$D$6:$Q$70,8,0),"")</f>
        <v/>
      </c>
      <c r="G63" s="147"/>
      <c r="H63" s="148"/>
      <c r="I63" s="149"/>
      <c r="J63" s="150"/>
      <c r="K63" s="358">
        <v>5</v>
      </c>
      <c r="L63" s="170">
        <f>пр.хода!Y8</f>
        <v>0</v>
      </c>
      <c r="M63" s="151" t="str">
        <f>IFERROR(VLOOKUP(L63,пр.взв!$D$6:$Q$70,2,0),"")</f>
        <v/>
      </c>
      <c r="N63" s="152" t="str">
        <f>IFERROR(VLOOKUP(L63,пр.взв!$D$6:$Q$70,5,0),"")</f>
        <v/>
      </c>
      <c r="O63" s="152" t="str">
        <f>IFERROR(VLOOKUP(L63,пр.взв!$D$6:$Q$70,6,0),"")</f>
        <v/>
      </c>
      <c r="P63" s="152" t="str">
        <f>IFERROR(VLOOKUP(L63,пр.взв!$D$6:$Q$70,8,0),"")</f>
        <v/>
      </c>
      <c r="Q63" s="147"/>
      <c r="R63" s="148"/>
      <c r="S63" s="149"/>
      <c r="T63" s="150"/>
    </row>
    <row r="64" spans="1:20" ht="19.5" customHeight="1">
      <c r="A64" s="303"/>
      <c r="B64" s="171">
        <f>пр.хода!G16</f>
        <v>0</v>
      </c>
      <c r="C64" s="158" t="str">
        <f>IFERROR(VLOOKUP(B64,пр.взв!$D$6:$Q$70,2,0),"")</f>
        <v/>
      </c>
      <c r="D64" s="161" t="str">
        <f>IFERROR(VLOOKUP(B64,пр.взв!$D$6:$Q$70,5,0),"")</f>
        <v/>
      </c>
      <c r="E64" s="161" t="str">
        <f>IFERROR(VLOOKUP(B64,пр.взв!$D$6:$Q$70,6,0),"")</f>
        <v/>
      </c>
      <c r="F64" s="161" t="str">
        <f>IFERROR(VLOOKUP(B64,пр.взв!$D$6:$Q$70,8,0),"")</f>
        <v/>
      </c>
      <c r="G64" s="159"/>
      <c r="H64" s="159"/>
      <c r="I64" s="160"/>
      <c r="J64" s="160"/>
      <c r="K64" s="359"/>
      <c r="L64" s="171">
        <f>пр.хода!Y16</f>
        <v>0</v>
      </c>
      <c r="M64" s="158" t="str">
        <f>IFERROR(VLOOKUP(L64,пр.взв!$D$6:$Q$70,2,0),"")</f>
        <v/>
      </c>
      <c r="N64" s="161" t="str">
        <f>IFERROR(VLOOKUP(L64,пр.взв!$D$6:$Q$70,5,0),"")</f>
        <v/>
      </c>
      <c r="O64" s="161" t="str">
        <f>IFERROR(VLOOKUP(L64,пр.взв!$D$6:$Q$70,6,0),"")</f>
        <v/>
      </c>
      <c r="P64" s="161" t="str">
        <f>IFERROR(VLOOKUP(L64,пр.взв!$D$6:$Q$70,8,0),"")</f>
        <v/>
      </c>
      <c r="Q64" s="159"/>
      <c r="R64" s="159"/>
      <c r="S64" s="160"/>
      <c r="T64" s="160"/>
    </row>
    <row r="65" spans="1:20" ht="19.5" customHeight="1">
      <c r="A65" s="374">
        <v>2</v>
      </c>
      <c r="B65" s="170">
        <f>пр.хода!G24</f>
        <v>0</v>
      </c>
      <c r="C65" s="151" t="str">
        <f>IFERROR(VLOOKUP(B65,пр.взв!$D$6:$Q$70,2,0),"")</f>
        <v/>
      </c>
      <c r="D65" s="152" t="str">
        <f>IFERROR(VLOOKUP(B65,пр.взв!$D$6:$Q$70,5,0),"")</f>
        <v/>
      </c>
      <c r="E65" s="152" t="str">
        <f>IFERROR(VLOOKUP(B65,пр.взв!$D$6:$Q$70,6,0),"")</f>
        <v/>
      </c>
      <c r="F65" s="152" t="str">
        <f>IFERROR(VLOOKUP(B65,пр.взв!$D$6:$Q$70,8,0),"")</f>
        <v/>
      </c>
      <c r="G65" s="162"/>
      <c r="H65" s="163"/>
      <c r="I65" s="164"/>
      <c r="J65" s="152"/>
      <c r="K65" s="358">
        <v>6</v>
      </c>
      <c r="L65" s="170">
        <f>пр.хода!Y24</f>
        <v>0</v>
      </c>
      <c r="M65" s="151" t="str">
        <f>IFERROR(VLOOKUP(L65,пр.взв!$D$6:$Q$70,2,0),"")</f>
        <v/>
      </c>
      <c r="N65" s="152" t="str">
        <f>IFERROR(VLOOKUP(L65,пр.взв!$D$6:$Q$70,5,0),"")</f>
        <v/>
      </c>
      <c r="O65" s="152" t="str">
        <f>IFERROR(VLOOKUP(L65,пр.взв!$D$6:$Q$70,6,0),"")</f>
        <v/>
      </c>
      <c r="P65" s="152" t="str">
        <f>IFERROR(VLOOKUP(L65,пр.взв!$D$6:$Q$70,8,0),"")</f>
        <v/>
      </c>
      <c r="Q65" s="162"/>
      <c r="R65" s="163"/>
      <c r="S65" s="164"/>
      <c r="T65" s="152"/>
    </row>
    <row r="66" spans="1:20" ht="19.5" customHeight="1">
      <c r="A66" s="303"/>
      <c r="B66" s="171">
        <f>пр.хода!G32</f>
        <v>0</v>
      </c>
      <c r="C66" s="158" t="str">
        <f>IFERROR(VLOOKUP(B66,пр.взв!$D$6:$Q$70,2,0),"")</f>
        <v/>
      </c>
      <c r="D66" s="161" t="str">
        <f>IFERROR(VLOOKUP(B66,пр.взв!$D$6:$Q$70,5,0),"")</f>
        <v/>
      </c>
      <c r="E66" s="161" t="str">
        <f>IFERROR(VLOOKUP(B66,пр.взв!$D$6:$Q$70,6,0),"")</f>
        <v/>
      </c>
      <c r="F66" s="161" t="str">
        <f>IFERROR(VLOOKUP(B66,пр.взв!$D$6:$Q$70,8,0),"")</f>
        <v/>
      </c>
      <c r="G66" s="159"/>
      <c r="H66" s="159"/>
      <c r="I66" s="160"/>
      <c r="J66" s="160"/>
      <c r="K66" s="359"/>
      <c r="L66" s="171">
        <f>пр.хода!Y32</f>
        <v>0</v>
      </c>
      <c r="M66" s="158" t="str">
        <f>IFERROR(VLOOKUP(L66,пр.взв!$D$6:$Q$70,2,0),"")</f>
        <v/>
      </c>
      <c r="N66" s="161" t="str">
        <f>IFERROR(VLOOKUP(L66,пр.взв!$D$6:$Q$70,5,0),"")</f>
        <v/>
      </c>
      <c r="O66" s="161" t="str">
        <f>IFERROR(VLOOKUP(L66,пр.взв!$D$6:$Q$70,6,0),"")</f>
        <v/>
      </c>
      <c r="P66" s="161" t="str">
        <f>IFERROR(VLOOKUP(L66,пр.взв!$D$6:$Q$70,8,0),"")</f>
        <v/>
      </c>
      <c r="Q66" s="159"/>
      <c r="R66" s="159"/>
      <c r="S66" s="160"/>
      <c r="T66" s="160"/>
    </row>
    <row r="67" spans="1:20" ht="19.5" customHeight="1">
      <c r="A67" s="374">
        <v>3</v>
      </c>
      <c r="B67" s="170">
        <f>пр.хода!G41</f>
        <v>0</v>
      </c>
      <c r="C67" s="151" t="str">
        <f>IFERROR(VLOOKUP(B67,пр.взв!$D$6:$Q$70,2,0),"")</f>
        <v/>
      </c>
      <c r="D67" s="152" t="str">
        <f>IFERROR(VLOOKUP(B67,пр.взв!$D$6:$Q$70,5,0),"")</f>
        <v/>
      </c>
      <c r="E67" s="152" t="str">
        <f>IFERROR(VLOOKUP(B67,пр.взв!$D$6:$Q$70,6,0),"")</f>
        <v/>
      </c>
      <c r="F67" s="152" t="str">
        <f>IFERROR(VLOOKUP(B67,пр.взв!$D$6:$Q$70,8,0),"")</f>
        <v/>
      </c>
      <c r="G67" s="147"/>
      <c r="H67" s="148"/>
      <c r="I67" s="149"/>
      <c r="J67" s="150"/>
      <c r="K67" s="358">
        <v>7</v>
      </c>
      <c r="L67" s="170">
        <f>пр.хода!Y41</f>
        <v>0</v>
      </c>
      <c r="M67" s="151" t="str">
        <f>IFERROR(VLOOKUP(L67,пр.взв!$D$6:$Q$70,2,0),"")</f>
        <v/>
      </c>
      <c r="N67" s="152" t="str">
        <f>IFERROR(VLOOKUP(L67,пр.взв!$D$6:$Q$70,5,0),"")</f>
        <v/>
      </c>
      <c r="O67" s="152" t="str">
        <f>IFERROR(VLOOKUP(L67,пр.взв!$D$6:$Q$70,6,0),"")</f>
        <v/>
      </c>
      <c r="P67" s="152" t="str">
        <f>IFERROR(VLOOKUP(L67,пр.взв!$D$6:$Q$70,8,0),"")</f>
        <v/>
      </c>
      <c r="Q67" s="147"/>
      <c r="R67" s="148"/>
      <c r="S67" s="149"/>
      <c r="T67" s="150"/>
    </row>
    <row r="68" spans="1:20" ht="19.5" customHeight="1">
      <c r="A68" s="303"/>
      <c r="B68" s="171">
        <f>пр.хода!G49</f>
        <v>0</v>
      </c>
      <c r="C68" s="158" t="str">
        <f>IFERROR(VLOOKUP(B68,пр.взв!$D$6:$Q$70,2,0),"")</f>
        <v/>
      </c>
      <c r="D68" s="161" t="str">
        <f>IFERROR(VLOOKUP(B68,пр.взв!$D$6:$Q$70,5,0),"")</f>
        <v/>
      </c>
      <c r="E68" s="161" t="str">
        <f>IFERROR(VLOOKUP(B68,пр.взв!$D$6:$Q$70,6,0),"")</f>
        <v/>
      </c>
      <c r="F68" s="161" t="str">
        <f>IFERROR(VLOOKUP(B68,пр.взв!$D$6:$Q$70,8,0),"")</f>
        <v/>
      </c>
      <c r="G68" s="159"/>
      <c r="H68" s="159"/>
      <c r="I68" s="160"/>
      <c r="J68" s="160"/>
      <c r="K68" s="359"/>
      <c r="L68" s="171">
        <f>пр.хода!Y49</f>
        <v>0</v>
      </c>
      <c r="M68" s="158" t="str">
        <f>IFERROR(VLOOKUP(L68,пр.взв!$D$6:$Q$70,2,0),"")</f>
        <v/>
      </c>
      <c r="N68" s="161" t="str">
        <f>IFERROR(VLOOKUP(L68,пр.взв!$D$6:$Q$70,5,0),"")</f>
        <v/>
      </c>
      <c r="O68" s="161" t="str">
        <f>IFERROR(VLOOKUP(L68,пр.взв!$D$6:$Q$70,6,0),"")</f>
        <v/>
      </c>
      <c r="P68" s="161" t="str">
        <f>IFERROR(VLOOKUP(L68,пр.взв!$D$6:$Q$70,8,0),"")</f>
        <v/>
      </c>
      <c r="Q68" s="159"/>
      <c r="R68" s="159"/>
      <c r="S68" s="160"/>
      <c r="T68" s="160"/>
    </row>
    <row r="69" spans="1:20" ht="19.5" customHeight="1">
      <c r="A69" s="374">
        <v>4</v>
      </c>
      <c r="B69" s="170">
        <f>пр.хода!G57</f>
        <v>0</v>
      </c>
      <c r="C69" s="151" t="str">
        <f>IFERROR(VLOOKUP(B69,пр.взв!$D$6:$Q$70,2,0),"")</f>
        <v/>
      </c>
      <c r="D69" s="152" t="str">
        <f>IFERROR(VLOOKUP(B69,пр.взв!$D$6:$Q$70,5,0),"")</f>
        <v/>
      </c>
      <c r="E69" s="152" t="str">
        <f>IFERROR(VLOOKUP(B69,пр.взв!$D$6:$Q$70,6,0),"")</f>
        <v/>
      </c>
      <c r="F69" s="152" t="str">
        <f>IFERROR(VLOOKUP(B69,пр.взв!$D$6:$Q$70,8,0),"")</f>
        <v/>
      </c>
      <c r="G69" s="162"/>
      <c r="H69" s="163"/>
      <c r="I69" s="164"/>
      <c r="J69" s="152"/>
      <c r="K69" s="358">
        <v>8</v>
      </c>
      <c r="L69" s="170">
        <f>пр.хода!Y57</f>
        <v>0</v>
      </c>
      <c r="M69" s="151" t="str">
        <f>IFERROR(VLOOKUP(L69,пр.взв!$D$6:$Q$70,2,0),"")</f>
        <v/>
      </c>
      <c r="N69" s="152" t="str">
        <f>IFERROR(VLOOKUP(L69,пр.взв!$D$6:$Q$70,5,0),"")</f>
        <v/>
      </c>
      <c r="O69" s="152" t="str">
        <f>IFERROR(VLOOKUP(L69,пр.взв!$D$6:$Q$70,6,0),"")</f>
        <v/>
      </c>
      <c r="P69" s="152" t="str">
        <f>IFERROR(VLOOKUP(L69,пр.взв!$D$6:$Q$70,8,0),"")</f>
        <v/>
      </c>
      <c r="Q69" s="162"/>
      <c r="R69" s="163"/>
      <c r="S69" s="164"/>
      <c r="T69" s="152"/>
    </row>
    <row r="70" spans="1:20" ht="19.5" customHeight="1">
      <c r="A70" s="303"/>
      <c r="B70" s="171">
        <f>пр.хода!G65</f>
        <v>0</v>
      </c>
      <c r="C70" s="158" t="str">
        <f>IFERROR(VLOOKUP(B70,пр.взв!$D$6:$Q$70,2,0),"")</f>
        <v/>
      </c>
      <c r="D70" s="161" t="str">
        <f>IFERROR(VLOOKUP(B70,пр.взв!$D$6:$Q$70,5,0),"")</f>
        <v/>
      </c>
      <c r="E70" s="161" t="str">
        <f>IFERROR(VLOOKUP(B70,пр.взв!$D$6:$Q$70,6,0),"")</f>
        <v/>
      </c>
      <c r="F70" s="161" t="str">
        <f>IFERROR(VLOOKUP(B70,пр.взв!$D$6:$Q$70,8,0),"")</f>
        <v/>
      </c>
      <c r="G70" s="159"/>
      <c r="H70" s="159"/>
      <c r="I70" s="160"/>
      <c r="J70" s="160"/>
      <c r="K70" s="359"/>
      <c r="L70" s="171">
        <f>пр.хода!Y65</f>
        <v>0</v>
      </c>
      <c r="M70" s="158" t="str">
        <f>IFERROR(VLOOKUP(L70,пр.взв!$D$6:$Q$70,2,0),"")</f>
        <v/>
      </c>
      <c r="N70" s="161" t="str">
        <f>IFERROR(VLOOKUP(L70,пр.взв!$D$6:$Q$70,5,0),"")</f>
        <v/>
      </c>
      <c r="O70" s="161" t="str">
        <f>IFERROR(VLOOKUP(L70,пр.взв!$D$6:$Q$70,6,0),"")</f>
        <v/>
      </c>
      <c r="P70" s="161" t="str">
        <f>IFERROR(VLOOKUP(L70,пр.взв!$D$6:$Q$70,8,0),"")</f>
        <v/>
      </c>
      <c r="Q70" s="159"/>
      <c r="R70" s="159"/>
      <c r="S70" s="160"/>
      <c r="T70" s="160"/>
    </row>
    <row r="71" spans="1:20" ht="12" customHeight="1">
      <c r="B71" s="140">
        <f>B59</f>
        <v>0</v>
      </c>
      <c r="C71" s="6" t="s">
        <v>276</v>
      </c>
      <c r="L71" s="140">
        <f>L59</f>
        <v>0</v>
      </c>
      <c r="M71" s="6" t="s">
        <v>276</v>
      </c>
    </row>
    <row r="72" spans="1:20" ht="12" customHeight="1">
      <c r="B72" s="141" t="s">
        <v>277</v>
      </c>
      <c r="C72" s="142" t="s">
        <v>278</v>
      </c>
      <c r="D72" s="143"/>
      <c r="E72" s="143"/>
      <c r="F72" s="143" t="s">
        <v>291</v>
      </c>
      <c r="G72" s="141" t="str">
        <f>G60</f>
        <v>В.к.  71  кг</v>
      </c>
      <c r="H72" s="142"/>
      <c r="I72" s="142"/>
      <c r="J72" s="142"/>
      <c r="K72" s="142"/>
      <c r="L72" s="141" t="s">
        <v>292</v>
      </c>
      <c r="M72" s="142" t="s">
        <v>278</v>
      </c>
      <c r="N72" s="143"/>
      <c r="O72" s="143"/>
      <c r="P72" s="143" t="s">
        <v>291</v>
      </c>
      <c r="Q72" s="141" t="str">
        <f>Q60</f>
        <v>В.к.  71  кг</v>
      </c>
      <c r="R72" s="142"/>
      <c r="S72" s="142"/>
      <c r="T72" s="142"/>
    </row>
    <row r="73" spans="1:20" ht="12.75" customHeight="1">
      <c r="A73" s="369" t="s">
        <v>281</v>
      </c>
      <c r="B73" s="371" t="s">
        <v>9</v>
      </c>
      <c r="C73" s="363" t="s">
        <v>10</v>
      </c>
      <c r="D73" s="364" t="s">
        <v>282</v>
      </c>
      <c r="E73" s="365" t="s">
        <v>283</v>
      </c>
      <c r="F73" s="366"/>
      <c r="G73" s="363" t="s">
        <v>284</v>
      </c>
      <c r="H73" s="367" t="s">
        <v>285</v>
      </c>
      <c r="I73" s="364" t="s">
        <v>289</v>
      </c>
      <c r="J73" s="368" t="s">
        <v>287</v>
      </c>
      <c r="K73" s="369" t="s">
        <v>281</v>
      </c>
      <c r="L73" s="371" t="s">
        <v>9</v>
      </c>
      <c r="M73" s="363" t="s">
        <v>10</v>
      </c>
      <c r="N73" s="364" t="s">
        <v>282</v>
      </c>
      <c r="O73" s="365" t="s">
        <v>283</v>
      </c>
      <c r="P73" s="366"/>
      <c r="Q73" s="363" t="s">
        <v>284</v>
      </c>
      <c r="R73" s="367" t="s">
        <v>285</v>
      </c>
      <c r="S73" s="364" t="s">
        <v>289</v>
      </c>
      <c r="T73" s="368" t="s">
        <v>287</v>
      </c>
    </row>
    <row r="74" spans="1:20" ht="13.5" customHeight="1">
      <c r="A74" s="370"/>
      <c r="B74" s="338"/>
      <c r="C74" s="359"/>
      <c r="D74" s="359"/>
      <c r="E74" s="303"/>
      <c r="F74" s="338"/>
      <c r="G74" s="359"/>
      <c r="H74" s="359"/>
      <c r="I74" s="359"/>
      <c r="J74" s="361"/>
      <c r="K74" s="370"/>
      <c r="L74" s="338"/>
      <c r="M74" s="359"/>
      <c r="N74" s="359"/>
      <c r="O74" s="303"/>
      <c r="P74" s="338"/>
      <c r="Q74" s="359"/>
      <c r="R74" s="359"/>
      <c r="S74" s="359"/>
      <c r="T74" s="361"/>
    </row>
    <row r="75" spans="1:20" ht="19.5" customHeight="1">
      <c r="A75" s="374">
        <v>1</v>
      </c>
      <c r="B75" s="170">
        <f>пр.хода!I12</f>
        <v>0</v>
      </c>
      <c r="C75" s="151" t="str">
        <f>IFERROR(VLOOKUP(B75,пр.взв!$D$6:$Q$70,2,0),"")</f>
        <v/>
      </c>
      <c r="D75" s="152" t="str">
        <f>IFERROR(VLOOKUP(B75,пр.взв!$D$6:$Q$70,5,0),"")</f>
        <v/>
      </c>
      <c r="E75" s="152" t="str">
        <f>IFERROR(VLOOKUP(B75,пр.взв!$D$6:$Q$70,6,0),"")</f>
        <v/>
      </c>
      <c r="F75" s="152" t="str">
        <f>IFERROR(VLOOKUP(B75,пр.взв!$D$6:$Q$70,8,0),"")</f>
        <v/>
      </c>
      <c r="G75" s="162"/>
      <c r="H75" s="163"/>
      <c r="I75" s="164"/>
      <c r="J75" s="172"/>
      <c r="K75" s="358">
        <v>3</v>
      </c>
      <c r="L75" s="170">
        <f>пр.хода!W12</f>
        <v>0</v>
      </c>
      <c r="M75" s="151" t="str">
        <f>IFERROR(VLOOKUP(L75,пр.взв!$D$6:$Q$70,2,0),"")</f>
        <v/>
      </c>
      <c r="N75" s="152" t="str">
        <f>IFERROR(VLOOKUP(L75,пр.взв!$D$6:$Q$70,5,0),"")</f>
        <v/>
      </c>
      <c r="O75" s="152" t="str">
        <f>IFERROR(VLOOKUP(L75,пр.взв!$D$6:$Q$70,6,0),"")</f>
        <v/>
      </c>
      <c r="P75" s="152" t="str">
        <f>IFERROR(VLOOKUP(L75,пр.взв!$D$6:$Q$70,8,0),"")</f>
        <v/>
      </c>
      <c r="Q75" s="162"/>
      <c r="R75" s="163"/>
      <c r="S75" s="164"/>
      <c r="T75" s="172"/>
    </row>
    <row r="76" spans="1:20" ht="19.5" customHeight="1">
      <c r="A76" s="303"/>
      <c r="B76" s="171">
        <f>пр.хода!I28</f>
        <v>0</v>
      </c>
      <c r="C76" s="158" t="str">
        <f>IFERROR(VLOOKUP(B76,пр.взв!$D$6:$Q$70,2,0),"")</f>
        <v/>
      </c>
      <c r="D76" s="161" t="str">
        <f>IFERROR(VLOOKUP(B76,пр.взв!$D$6:$Q$70,5,0),"")</f>
        <v/>
      </c>
      <c r="E76" s="161" t="str">
        <f>IFERROR(VLOOKUP(B76,пр.взв!$D$6:$Q$70,6,0),"")</f>
        <v/>
      </c>
      <c r="F76" s="161" t="str">
        <f>IFERROR(VLOOKUP(B76,пр.взв!$D$6:$Q$70,8,0),"")</f>
        <v/>
      </c>
      <c r="G76" s="159"/>
      <c r="H76" s="159"/>
      <c r="I76" s="160"/>
      <c r="J76" s="160"/>
      <c r="K76" s="359"/>
      <c r="L76" s="171">
        <f>пр.хода!W28</f>
        <v>0</v>
      </c>
      <c r="M76" s="158" t="str">
        <f>IFERROR(VLOOKUP(L76,пр.взв!$D$6:$Q$70,2,0),"")</f>
        <v/>
      </c>
      <c r="N76" s="161" t="str">
        <f>IFERROR(VLOOKUP(L76,пр.взв!$D$6:$Q$70,5,0),"")</f>
        <v/>
      </c>
      <c r="O76" s="161" t="str">
        <f>IFERROR(VLOOKUP(L76,пр.взв!$D$6:$Q$70,6,0),"")</f>
        <v/>
      </c>
      <c r="P76" s="161" t="str">
        <f>IFERROR(VLOOKUP(L76,пр.взв!$D$6:$Q$70,8,0),"")</f>
        <v/>
      </c>
      <c r="Q76" s="159"/>
      <c r="R76" s="159"/>
      <c r="S76" s="160"/>
      <c r="T76" s="160"/>
    </row>
    <row r="77" spans="1:20" ht="19.5" customHeight="1">
      <c r="A77" s="374">
        <v>2</v>
      </c>
      <c r="B77" s="170">
        <f>пр.хода!I46</f>
        <v>0</v>
      </c>
      <c r="C77" s="151" t="str">
        <f>IFERROR(VLOOKUP(B77,пр.взв!$D$6:$Q$70,2,0),"")</f>
        <v/>
      </c>
      <c r="D77" s="152" t="str">
        <f>IFERROR(VLOOKUP(B77,пр.взв!$D$6:$Q$70,5,0),"")</f>
        <v/>
      </c>
      <c r="E77" s="152" t="str">
        <f>IFERROR(VLOOKUP(B77,пр.взв!$D$6:$Q$70,6,0),"")</f>
        <v/>
      </c>
      <c r="F77" s="152" t="str">
        <f>IFERROR(VLOOKUP(B77,пр.взв!$D$6:$Q$70,8,0),"")</f>
        <v/>
      </c>
      <c r="G77" s="162"/>
      <c r="H77" s="163"/>
      <c r="I77" s="164"/>
      <c r="J77" s="152"/>
      <c r="K77" s="358">
        <v>4</v>
      </c>
      <c r="L77" s="170">
        <f>пр.хода!W45</f>
        <v>0</v>
      </c>
      <c r="M77" s="151" t="str">
        <f>IFERROR(VLOOKUP(L77,пр.взв!$D$6:$Q$70,2,0),"")</f>
        <v/>
      </c>
      <c r="N77" s="152" t="str">
        <f>IFERROR(VLOOKUP(L77,пр.взв!$D$6:$Q$70,5,0),"")</f>
        <v/>
      </c>
      <c r="O77" s="152" t="str">
        <f>IFERROR(VLOOKUP(L77,пр.взв!$D$6:$Q$70,6,0),"")</f>
        <v/>
      </c>
      <c r="P77" s="152" t="str">
        <f>IFERROR(VLOOKUP(L77,пр.взв!$D$6:$Q$70,8,0),"")</f>
        <v/>
      </c>
      <c r="Q77" s="162"/>
      <c r="R77" s="163"/>
      <c r="S77" s="164"/>
      <c r="T77" s="152"/>
    </row>
    <row r="78" spans="1:20" ht="19.5" customHeight="1">
      <c r="A78" s="303"/>
      <c r="B78" s="171">
        <f>пр.хода!I61</f>
        <v>0</v>
      </c>
      <c r="C78" s="158" t="str">
        <f>IFERROR(VLOOKUP(B78,пр.взв!$D$6:$Q$70,2,0),"")</f>
        <v/>
      </c>
      <c r="D78" s="161" t="str">
        <f>IFERROR(VLOOKUP(B78,пр.взв!$D$6:$Q$70,5,0),"")</f>
        <v/>
      </c>
      <c r="E78" s="161" t="str">
        <f>IFERROR(VLOOKUP(B78,пр.взв!$D$6:$Q$70,6,0),"")</f>
        <v/>
      </c>
      <c r="F78" s="161" t="str">
        <f>IFERROR(VLOOKUP(B78,пр.взв!$D$6:$Q$70,8,0),"")</f>
        <v/>
      </c>
      <c r="G78" s="159"/>
      <c r="H78" s="159"/>
      <c r="I78" s="160"/>
      <c r="J78" s="160"/>
      <c r="K78" s="359"/>
      <c r="L78" s="171">
        <f>пр.хода!W61</f>
        <v>0</v>
      </c>
      <c r="M78" s="158" t="str">
        <f>IFERROR(VLOOKUP(L78,пр.взв!$D$6:$Q$70,2,0),"")</f>
        <v/>
      </c>
      <c r="N78" s="161" t="str">
        <f>IFERROR(VLOOKUP(L78,пр.взв!$D$6:$Q$70,5,0),"")</f>
        <v/>
      </c>
      <c r="O78" s="161" t="str">
        <f>IFERROR(VLOOKUP(L78,пр.взв!$D$6:$Q$70,6,0),"")</f>
        <v/>
      </c>
      <c r="P78" s="161" t="str">
        <f>IFERROR(VLOOKUP(L78,пр.взв!$D$6:$Q$70,8,0),"")</f>
        <v/>
      </c>
      <c r="Q78" s="159"/>
      <c r="R78" s="159"/>
      <c r="S78" s="160"/>
      <c r="T78" s="160"/>
    </row>
    <row r="79" spans="1:20" ht="12" customHeight="1"/>
    <row r="80" spans="1:20" ht="12" customHeight="1">
      <c r="B80" s="141" t="s">
        <v>277</v>
      </c>
      <c r="C80" s="173" t="s">
        <v>293</v>
      </c>
      <c r="D80" s="174"/>
      <c r="E80" s="174"/>
      <c r="F80" s="174"/>
      <c r="G80" s="175" t="str">
        <f>G72</f>
        <v>В.к.  71  кг</v>
      </c>
      <c r="H80" s="174"/>
      <c r="I80" s="174"/>
      <c r="J80" s="174"/>
      <c r="K80" s="176"/>
      <c r="L80" s="141" t="s">
        <v>280</v>
      </c>
      <c r="M80" s="173" t="s">
        <v>293</v>
      </c>
      <c r="N80" s="174"/>
      <c r="O80" s="174"/>
      <c r="P80" s="174"/>
      <c r="Q80" s="141" t="str">
        <f>Q72</f>
        <v>В.к.  71  кг</v>
      </c>
      <c r="R80" s="174"/>
      <c r="S80" s="174"/>
      <c r="T80" s="174"/>
    </row>
    <row r="81" spans="1:20" ht="12.75" customHeight="1">
      <c r="A81" s="369" t="s">
        <v>281</v>
      </c>
      <c r="B81" s="371" t="s">
        <v>9</v>
      </c>
      <c r="C81" s="363" t="s">
        <v>10</v>
      </c>
      <c r="D81" s="364" t="s">
        <v>282</v>
      </c>
      <c r="E81" s="365" t="s">
        <v>283</v>
      </c>
      <c r="F81" s="366"/>
      <c r="G81" s="363" t="s">
        <v>284</v>
      </c>
      <c r="H81" s="367" t="s">
        <v>285</v>
      </c>
      <c r="I81" s="364" t="s">
        <v>289</v>
      </c>
      <c r="J81" s="368" t="s">
        <v>287</v>
      </c>
      <c r="K81" s="369" t="s">
        <v>281</v>
      </c>
      <c r="L81" s="371" t="s">
        <v>9</v>
      </c>
      <c r="M81" s="363" t="s">
        <v>10</v>
      </c>
      <c r="N81" s="364" t="s">
        <v>282</v>
      </c>
      <c r="O81" s="365" t="s">
        <v>283</v>
      </c>
      <c r="P81" s="366"/>
      <c r="Q81" s="363" t="s">
        <v>284</v>
      </c>
      <c r="R81" s="367" t="s">
        <v>285</v>
      </c>
      <c r="S81" s="364" t="s">
        <v>289</v>
      </c>
      <c r="T81" s="368" t="s">
        <v>287</v>
      </c>
    </row>
    <row r="82" spans="1:20" ht="13.5" customHeight="1">
      <c r="A82" s="370"/>
      <c r="B82" s="338"/>
      <c r="C82" s="359"/>
      <c r="D82" s="359"/>
      <c r="E82" s="303"/>
      <c r="F82" s="338"/>
      <c r="G82" s="359"/>
      <c r="H82" s="359"/>
      <c r="I82" s="359"/>
      <c r="J82" s="361"/>
      <c r="K82" s="370"/>
      <c r="L82" s="338"/>
      <c r="M82" s="359"/>
      <c r="N82" s="359"/>
      <c r="O82" s="303"/>
      <c r="P82" s="338"/>
      <c r="Q82" s="359"/>
      <c r="R82" s="359"/>
      <c r="S82" s="359"/>
      <c r="T82" s="361"/>
    </row>
    <row r="83" spans="1:20" ht="19.5" customHeight="1">
      <c r="A83" s="358">
        <v>1</v>
      </c>
      <c r="B83" s="170">
        <f>пр.хода!K20</f>
        <v>0</v>
      </c>
      <c r="C83" s="151" t="str">
        <f>IFERROR(VLOOKUP(B83,пр.взв!$D$6:$Q$70,2,0),"")</f>
        <v/>
      </c>
      <c r="D83" s="152" t="str">
        <f>IFERROR(VLOOKUP(B83,пр.взв!$D$6:$Q$70,5,0),"")</f>
        <v/>
      </c>
      <c r="E83" s="152" t="str">
        <f>IFERROR(VLOOKUP(B83,пр.взв!$D$6:$Q$70,6,0),"")</f>
        <v/>
      </c>
      <c r="F83" s="152" t="str">
        <f>IFERROR(VLOOKUP(B83,пр.взв!$D$6:$Q$70,8,0),"")</f>
        <v/>
      </c>
      <c r="G83" s="162"/>
      <c r="H83" s="163"/>
      <c r="I83" s="164"/>
      <c r="J83" s="172"/>
      <c r="K83" s="358">
        <v>2</v>
      </c>
      <c r="L83" s="170">
        <f>пр.хода!U20</f>
        <v>0</v>
      </c>
      <c r="M83" s="151" t="str">
        <f>IFERROR(VLOOKUP(L83,пр.взв!$D$6:$Q$70,2,0),"")</f>
        <v/>
      </c>
      <c r="N83" s="152" t="str">
        <f>IFERROR(VLOOKUP(L83,пр.взв!$D$6:$Q$70,5,0),"")</f>
        <v/>
      </c>
      <c r="O83" s="152" t="str">
        <f>IFERROR(VLOOKUP(L83,пр.взв!$D$6:$Q$70,6,0),"")</f>
        <v/>
      </c>
      <c r="P83" s="152" t="str">
        <f>IFERROR(VLOOKUP(L83,пр.взв!$D$6:$Q$70,8,0),"")</f>
        <v/>
      </c>
      <c r="Q83" s="162"/>
      <c r="R83" s="163"/>
      <c r="S83" s="164"/>
      <c r="T83" s="172"/>
    </row>
    <row r="84" spans="1:20" ht="19.5" customHeight="1">
      <c r="A84" s="359"/>
      <c r="B84" s="177">
        <f>пр.хода!K53</f>
        <v>0</v>
      </c>
      <c r="C84" s="158" t="str">
        <f>IFERROR(VLOOKUP(B84,пр.взв!$D$6:$Q$70,2,0),"")</f>
        <v/>
      </c>
      <c r="D84" s="161" t="str">
        <f>IFERROR(VLOOKUP(B84,пр.взв!$D$6:$Q$70,5,0),"")</f>
        <v/>
      </c>
      <c r="E84" s="161" t="str">
        <f>IFERROR(VLOOKUP(B84,пр.взв!$D$6:$Q$70,6,0),"")</f>
        <v/>
      </c>
      <c r="F84" s="161" t="str">
        <f>IFERROR(VLOOKUP(B84,пр.взв!$D$6:$Q$70,8,0),"")</f>
        <v/>
      </c>
      <c r="G84" s="159"/>
      <c r="H84" s="159"/>
      <c r="I84" s="160"/>
      <c r="J84" s="160"/>
      <c r="K84" s="359"/>
      <c r="L84" s="177">
        <f>пр.хода!U53</f>
        <v>0</v>
      </c>
      <c r="M84" s="158" t="str">
        <f>IFERROR(VLOOKUP(L84,пр.взв!$D$6:$Q$70,2,0),"")</f>
        <v/>
      </c>
      <c r="N84" s="161" t="str">
        <f>IFERROR(VLOOKUP(L84,пр.взв!$D$6:$Q$70,5,0),"")</f>
        <v/>
      </c>
      <c r="O84" s="161" t="str">
        <f>IFERROR(VLOOKUP(L84,пр.взв!$D$6:$Q$70,6,0),"")</f>
        <v/>
      </c>
      <c r="P84" s="161" t="str">
        <f>IFERROR(VLOOKUP(L84,пр.взв!$D$6:$Q$70,8,0),"")</f>
        <v/>
      </c>
      <c r="Q84" s="159"/>
      <c r="R84" s="159"/>
      <c r="S84" s="160"/>
      <c r="T84" s="160"/>
    </row>
    <row r="85" spans="1:20" ht="12" customHeight="1">
      <c r="B85" s="140">
        <f>B71</f>
        <v>0</v>
      </c>
      <c r="C85" s="6" t="s">
        <v>276</v>
      </c>
      <c r="L85" s="140">
        <f>L71</f>
        <v>0</v>
      </c>
      <c r="M85" s="6" t="s">
        <v>276</v>
      </c>
    </row>
    <row r="86" spans="1:20" ht="12" customHeight="1">
      <c r="A86" s="376" t="s">
        <v>294</v>
      </c>
      <c r="B86" s="289"/>
      <c r="C86" s="289"/>
      <c r="D86" s="289"/>
      <c r="E86" s="289"/>
      <c r="F86" s="289"/>
      <c r="G86" s="289"/>
      <c r="H86" s="289"/>
      <c r="I86" s="289"/>
      <c r="J86" s="289"/>
      <c r="K86" s="376" t="s">
        <v>295</v>
      </c>
      <c r="L86" s="289"/>
      <c r="M86" s="289"/>
      <c r="N86" s="289"/>
      <c r="O86" s="289"/>
      <c r="P86" s="289"/>
      <c r="Q86" s="289"/>
      <c r="R86" s="289"/>
      <c r="S86" s="289"/>
      <c r="T86" s="289"/>
    </row>
    <row r="87" spans="1:20" ht="12" customHeight="1">
      <c r="B87" s="141" t="s">
        <v>277</v>
      </c>
      <c r="C87" s="178"/>
      <c r="D87" s="178"/>
      <c r="E87" s="178"/>
      <c r="F87" s="178"/>
      <c r="G87" s="179" t="str">
        <f>G80</f>
        <v>В.к.  71  кг</v>
      </c>
      <c r="H87" s="178"/>
      <c r="I87" s="178"/>
      <c r="J87" s="178"/>
      <c r="K87" s="6"/>
      <c r="L87" s="141" t="s">
        <v>280</v>
      </c>
      <c r="M87" s="178"/>
      <c r="N87" s="178"/>
      <c r="O87" s="178"/>
      <c r="P87" s="178"/>
      <c r="Q87" s="179" t="str">
        <f>Q80</f>
        <v>В.к.  71  кг</v>
      </c>
      <c r="R87" s="176"/>
      <c r="S87" s="176"/>
      <c r="T87" s="176"/>
    </row>
    <row r="88" spans="1:20" ht="12.75" customHeight="1">
      <c r="A88" s="369" t="s">
        <v>281</v>
      </c>
      <c r="B88" s="371" t="s">
        <v>9</v>
      </c>
      <c r="C88" s="363" t="s">
        <v>10</v>
      </c>
      <c r="D88" s="364" t="s">
        <v>282</v>
      </c>
      <c r="E88" s="365" t="s">
        <v>283</v>
      </c>
      <c r="F88" s="366"/>
      <c r="G88" s="363" t="s">
        <v>284</v>
      </c>
      <c r="H88" s="367" t="s">
        <v>285</v>
      </c>
      <c r="I88" s="364" t="s">
        <v>289</v>
      </c>
      <c r="J88" s="368" t="s">
        <v>287</v>
      </c>
      <c r="K88" s="369" t="s">
        <v>281</v>
      </c>
      <c r="L88" s="371" t="s">
        <v>9</v>
      </c>
      <c r="M88" s="363" t="s">
        <v>10</v>
      </c>
      <c r="N88" s="364" t="s">
        <v>282</v>
      </c>
      <c r="O88" s="365" t="s">
        <v>283</v>
      </c>
      <c r="P88" s="366"/>
      <c r="Q88" s="363" t="s">
        <v>284</v>
      </c>
      <c r="R88" s="367" t="s">
        <v>285</v>
      </c>
      <c r="S88" s="364" t="s">
        <v>289</v>
      </c>
      <c r="T88" s="368" t="s">
        <v>287</v>
      </c>
    </row>
    <row r="89" spans="1:20" ht="13.5" customHeight="1">
      <c r="A89" s="370"/>
      <c r="B89" s="338"/>
      <c r="C89" s="359"/>
      <c r="D89" s="359"/>
      <c r="E89" s="303"/>
      <c r="F89" s="338"/>
      <c r="G89" s="359"/>
      <c r="H89" s="359"/>
      <c r="I89" s="359"/>
      <c r="J89" s="361"/>
      <c r="K89" s="370"/>
      <c r="L89" s="338"/>
      <c r="M89" s="359"/>
      <c r="N89" s="359"/>
      <c r="O89" s="303"/>
      <c r="P89" s="338"/>
      <c r="Q89" s="359"/>
      <c r="R89" s="359"/>
      <c r="S89" s="359"/>
      <c r="T89" s="361"/>
    </row>
    <row r="90" spans="1:20" ht="19.5" customHeight="1">
      <c r="A90" s="358">
        <v>1</v>
      </c>
      <c r="B90" s="170" t="str">
        <f>пр.хода!L7</f>
        <v xml:space="preserve"> </v>
      </c>
      <c r="C90" s="151" t="str">
        <f>IFERROR(VLOOKUP(B90,пр.взв!$D$6:$Q$70,2,0),"")</f>
        <v/>
      </c>
      <c r="D90" s="152" t="str">
        <f>IFERROR(VLOOKUP(B90,пр.взв!$D$6:$Q$70,5,0),"")</f>
        <v/>
      </c>
      <c r="E90" s="152" t="str">
        <f>IFERROR(VLOOKUP(B90,пр.взв!$D$6:$Q$70,6,0),"")</f>
        <v/>
      </c>
      <c r="F90" s="152" t="str">
        <f>IFERROR(VLOOKUP(B90,пр.взв!$D$6:$Q$70,8,0),"")</f>
        <v/>
      </c>
      <c r="G90" s="162"/>
      <c r="H90" s="163"/>
      <c r="I90" s="164"/>
      <c r="J90" s="172"/>
      <c r="K90" s="358">
        <v>3</v>
      </c>
      <c r="L90" s="170" t="str">
        <f>пр.хода!L56</f>
        <v xml:space="preserve"> </v>
      </c>
      <c r="M90" s="151" t="str">
        <f>IFERROR(VLOOKUP(L90,пр.взв!$D$6:$Q$70,2,0),"")</f>
        <v/>
      </c>
      <c r="N90" s="152" t="str">
        <f>IFERROR(VLOOKUP(L90,пр.взв!$D$6:$Q$70,5,0),"")</f>
        <v/>
      </c>
      <c r="O90" s="152" t="str">
        <f>IFERROR(VLOOKUP(L90,пр.взв!$D$6:$Q$70,6,0),"")</f>
        <v/>
      </c>
      <c r="P90" s="152" t="str">
        <f>IFERROR(VLOOKUP(L90,пр.взв!$D$6:$Q$70,8,0),"")</f>
        <v/>
      </c>
      <c r="Q90" s="162"/>
      <c r="R90" s="163"/>
      <c r="S90" s="164"/>
      <c r="T90" s="172"/>
    </row>
    <row r="91" spans="1:20" ht="19.5" customHeight="1">
      <c r="A91" s="357"/>
      <c r="B91" s="177" t="str">
        <f>пр.хода!L10</f>
        <v xml:space="preserve"> </v>
      </c>
      <c r="C91" s="158" t="str">
        <f>IFERROR(VLOOKUP(B91,пр.взв!$D$6:$Q$70,2,0),"")</f>
        <v/>
      </c>
      <c r="D91" s="161" t="str">
        <f>IFERROR(VLOOKUP(B91,пр.взв!$D$6:$Q$70,5,0),"")</f>
        <v/>
      </c>
      <c r="E91" s="161" t="str">
        <f>IFERROR(VLOOKUP(B91,пр.взв!$D$6:$Q$70,6,0),"")</f>
        <v/>
      </c>
      <c r="F91" s="161" t="str">
        <f>IFERROR(VLOOKUP(B91,пр.взв!$D$6:$Q$70,8,0),"")</f>
        <v/>
      </c>
      <c r="G91" s="159"/>
      <c r="H91" s="159"/>
      <c r="I91" s="160"/>
      <c r="J91" s="160"/>
      <c r="K91" s="357"/>
      <c r="L91" s="177" t="str">
        <f>пр.хода!L59</f>
        <v xml:space="preserve"> </v>
      </c>
      <c r="M91" s="158" t="str">
        <f>IFERROR(VLOOKUP(L91,пр.взв!$D$6:$Q$70,2,0),"")</f>
        <v/>
      </c>
      <c r="N91" s="161" t="str">
        <f>IFERROR(VLOOKUP(L91,пр.взв!$D$6:$Q$70,5,0),"")</f>
        <v/>
      </c>
      <c r="O91" s="161" t="str">
        <f>IFERROR(VLOOKUP(L91,пр.взв!$D$6:$Q$70,6,0),"")</f>
        <v/>
      </c>
      <c r="P91" s="161" t="str">
        <f>IFERROR(VLOOKUP(L91,пр.взв!$D$6:$Q$70,8,0),"")</f>
        <v/>
      </c>
      <c r="Q91" s="159"/>
      <c r="R91" s="159"/>
      <c r="S91" s="160"/>
      <c r="T91" s="160"/>
    </row>
    <row r="92" spans="1:20" ht="19.5" customHeight="1">
      <c r="A92" s="358">
        <v>2</v>
      </c>
      <c r="B92" s="180" t="str">
        <f>пр.хода!L14</f>
        <v xml:space="preserve"> </v>
      </c>
      <c r="C92" s="151" t="str">
        <f>IFERROR(VLOOKUP(B92,пр.взв!$D$6:$Q$70,2,0),"")</f>
        <v/>
      </c>
      <c r="D92" s="152" t="str">
        <f>IFERROR(VLOOKUP(B92,пр.взв!$D$6:$Q$70,5,0),"")</f>
        <v/>
      </c>
      <c r="E92" s="152" t="str">
        <f>IFERROR(VLOOKUP(B92,пр.взв!$D$6:$Q$70,6,0),"")</f>
        <v/>
      </c>
      <c r="F92" s="152" t="str">
        <f>IFERROR(VLOOKUP(B92,пр.взв!$D$6:$Q$70,8,0),"")</f>
        <v/>
      </c>
      <c r="G92" s="162"/>
      <c r="H92" s="148"/>
      <c r="I92" s="149"/>
      <c r="J92" s="150"/>
      <c r="K92" s="358">
        <v>4</v>
      </c>
      <c r="L92" s="180" t="str">
        <f>пр.хода!L63</f>
        <v xml:space="preserve"> </v>
      </c>
      <c r="M92" s="151" t="str">
        <f>IFERROR(VLOOKUP(L92,пр.взв!$D$6:$Q$70,2,0),"")</f>
        <v/>
      </c>
      <c r="N92" s="152" t="str">
        <f>IFERROR(VLOOKUP(L92,пр.взв!$D$6:$Q$70,5,0),"")</f>
        <v/>
      </c>
      <c r="O92" s="152" t="str">
        <f>IFERROR(VLOOKUP(L92,пр.взв!$D$6:$Q$70,6,0),"")</f>
        <v/>
      </c>
      <c r="P92" s="152" t="str">
        <f>IFERROR(VLOOKUP(L92,пр.взв!$D$6:$Q$70,8,0),"")</f>
        <v/>
      </c>
      <c r="Q92" s="147"/>
      <c r="R92" s="148"/>
      <c r="S92" s="149"/>
      <c r="T92" s="150"/>
    </row>
    <row r="93" spans="1:20" ht="19.5" customHeight="1">
      <c r="A93" s="359"/>
      <c r="B93" s="177" t="str">
        <f>пр.хода!L17</f>
        <v xml:space="preserve"> </v>
      </c>
      <c r="C93" s="158" t="str">
        <f>IFERROR(VLOOKUP(B93,пр.взв!$D$6:$Q$70,2,0),"")</f>
        <v/>
      </c>
      <c r="D93" s="161" t="str">
        <f>IFERROR(VLOOKUP(B93,пр.взв!$D$6:$Q$70,5,0),"")</f>
        <v/>
      </c>
      <c r="E93" s="161" t="str">
        <f>IFERROR(VLOOKUP(B93,пр.взв!$D$6:$Q$70,6,0),"")</f>
        <v/>
      </c>
      <c r="F93" s="161" t="str">
        <f>IFERROR(VLOOKUP(B93,пр.взв!$D$6:$Q$70,8,0),"")</f>
        <v/>
      </c>
      <c r="G93" s="159"/>
      <c r="H93" s="159"/>
      <c r="I93" s="160"/>
      <c r="J93" s="160"/>
      <c r="K93" s="359"/>
      <c r="L93" s="177" t="str">
        <f>пр.хода!L66</f>
        <v xml:space="preserve"> </v>
      </c>
      <c r="M93" s="158" t="str">
        <f>IFERROR(VLOOKUP(L93,пр.взв!$D$6:$Q$70,2,0),"")</f>
        <v/>
      </c>
      <c r="N93" s="161" t="str">
        <f>IFERROR(VLOOKUP(L93,пр.взв!$D$6:$Q$70,5,0),"")</f>
        <v/>
      </c>
      <c r="O93" s="161" t="str">
        <f>IFERROR(VLOOKUP(L93,пр.взв!$D$6:$Q$70,6,0),"")</f>
        <v/>
      </c>
      <c r="P93" s="161" t="str">
        <f>IFERROR(VLOOKUP(L93,пр.взв!$D$6:$Q$70,8,0),"")</f>
        <v/>
      </c>
      <c r="Q93" s="159"/>
      <c r="R93" s="159"/>
      <c r="S93" s="160"/>
      <c r="T93" s="160"/>
    </row>
    <row r="94" spans="1:20" ht="12" customHeight="1">
      <c r="C94" s="6"/>
      <c r="M94" s="6"/>
    </row>
    <row r="95" spans="1:20" ht="19.5" customHeight="1">
      <c r="A95" s="377">
        <v>5</v>
      </c>
      <c r="B95" s="170">
        <f>пр.хода!N8</f>
        <v>0</v>
      </c>
      <c r="C95" s="151" t="str">
        <f>IFERROR(VLOOKUP(B95,пр.взв!$D$6:$Q$70,2,0),"")</f>
        <v/>
      </c>
      <c r="D95" s="152" t="str">
        <f>IFERROR(VLOOKUP(B95,пр.взв!$D$6:$Q$70,5,0),"")</f>
        <v/>
      </c>
      <c r="E95" s="152" t="str">
        <f>IFERROR(VLOOKUP(B95,пр.взв!$D$6:$Q$70,6,0),"")</f>
        <v/>
      </c>
      <c r="F95" s="152" t="str">
        <f>IFERROR(VLOOKUP(B95,пр.взв!$D$6:$Q$70,8,0),"")</f>
        <v/>
      </c>
      <c r="G95" s="162"/>
      <c r="H95" s="163"/>
      <c r="I95" s="164"/>
      <c r="J95" s="172"/>
      <c r="K95" s="358">
        <v>7</v>
      </c>
      <c r="L95" s="170">
        <f>пр.хода!N57</f>
        <v>0</v>
      </c>
      <c r="M95" s="151" t="str">
        <f>IFERROR(VLOOKUP(L95,пр.взв!$D$6:$Q$70,2,0),"")</f>
        <v/>
      </c>
      <c r="N95" s="152" t="str">
        <f>IFERROR(VLOOKUP(L95,пр.взв!$D$6:$Q$70,5,0),"")</f>
        <v/>
      </c>
      <c r="O95" s="152" t="str">
        <f>IFERROR(VLOOKUP(L95,пр.взв!$D$6:$Q$70,6,0),"")</f>
        <v/>
      </c>
      <c r="P95" s="152" t="str">
        <f>IFERROR(VLOOKUP(L95,пр.взв!$D$6:$Q$70,8,0),"")</f>
        <v/>
      </c>
      <c r="Q95" s="162"/>
      <c r="R95" s="163"/>
      <c r="S95" s="164"/>
      <c r="T95" s="181"/>
    </row>
    <row r="96" spans="1:20" ht="19.5" customHeight="1">
      <c r="A96" s="370"/>
      <c r="B96" s="177" t="str">
        <f>пр.хода!N11</f>
        <v xml:space="preserve"> </v>
      </c>
      <c r="C96" s="158" t="str">
        <f>IFERROR(VLOOKUP(B96,пр.взв!$D$6:$Q$70,2,0),"")</f>
        <v/>
      </c>
      <c r="D96" s="161" t="str">
        <f>IFERROR(VLOOKUP(B96,пр.взв!$D$6:$Q$70,5,0),"")</f>
        <v/>
      </c>
      <c r="E96" s="161" t="str">
        <f>IFERROR(VLOOKUP(B96,пр.взв!$D$6:$Q$70,6,0),"")</f>
        <v/>
      </c>
      <c r="F96" s="161" t="str">
        <f>IFERROR(VLOOKUP(B96,пр.взв!$D$6:$Q$70,8,0),"")</f>
        <v/>
      </c>
      <c r="G96" s="159"/>
      <c r="H96" s="159"/>
      <c r="I96" s="160"/>
      <c r="J96" s="160"/>
      <c r="K96" s="359"/>
      <c r="L96" s="177" t="str">
        <f>пр.хода!N60</f>
        <v xml:space="preserve"> </v>
      </c>
      <c r="M96" s="158" t="str">
        <f>IFERROR(VLOOKUP(L96,пр.взв!$D$6:$Q$70,2,0),"")</f>
        <v/>
      </c>
      <c r="N96" s="161" t="str">
        <f>IFERROR(VLOOKUP(L96,пр.взв!$D$6:$Q$70,5,0),"")</f>
        <v/>
      </c>
      <c r="O96" s="161" t="str">
        <f>IFERROR(VLOOKUP(L96,пр.взв!$D$6:$Q$70,6,0),"")</f>
        <v/>
      </c>
      <c r="P96" s="161" t="str">
        <f>IFERROR(VLOOKUP(L96,пр.взв!$D$6:$Q$70,8,0),"")</f>
        <v/>
      </c>
      <c r="Q96" s="159"/>
      <c r="R96" s="159"/>
      <c r="S96" s="160"/>
      <c r="T96" s="182"/>
    </row>
    <row r="97" spans="1:20" ht="19.5" customHeight="1">
      <c r="A97" s="378">
        <v>6</v>
      </c>
      <c r="B97" s="180">
        <f>пр.хода!N15</f>
        <v>0</v>
      </c>
      <c r="C97" s="151" t="str">
        <f>IFERROR(VLOOKUP(B97,пр.взв!$D$6:$Q$70,2,0),"")</f>
        <v/>
      </c>
      <c r="D97" s="152" t="str">
        <f>IFERROR(VLOOKUP(B97,пр.взв!$D$6:$Q$70,5,0),"")</f>
        <v/>
      </c>
      <c r="E97" s="152" t="str">
        <f>IFERROR(VLOOKUP(B97,пр.взв!$D$6:$Q$70,6,0),"")</f>
        <v/>
      </c>
      <c r="F97" s="152" t="str">
        <f>IFERROR(VLOOKUP(B97,пр.взв!$D$6:$Q$70,8,0),"")</f>
        <v/>
      </c>
      <c r="G97" s="162"/>
      <c r="H97" s="148"/>
      <c r="I97" s="149"/>
      <c r="J97" s="150"/>
      <c r="K97" s="379">
        <v>8</v>
      </c>
      <c r="L97" s="180">
        <f>пр.хода!N64</f>
        <v>0</v>
      </c>
      <c r="M97" s="151" t="str">
        <f>IFERROR(VLOOKUP(L97,пр.взв!$D$6:$Q$70,2,0),"")</f>
        <v/>
      </c>
      <c r="N97" s="152" t="str">
        <f>IFERROR(VLOOKUP(L97,пр.взв!$D$6:$Q$70,5,0),"")</f>
        <v/>
      </c>
      <c r="O97" s="152" t="str">
        <f>IFERROR(VLOOKUP(L97,пр.взв!$D$6:$Q$70,6,0),"")</f>
        <v/>
      </c>
      <c r="P97" s="152" t="str">
        <f>IFERROR(VLOOKUP(L97,пр.взв!$D$6:$Q$70,8,0),"")</f>
        <v/>
      </c>
      <c r="Q97" s="147"/>
      <c r="R97" s="148"/>
      <c r="S97" s="149"/>
      <c r="T97" s="183"/>
    </row>
    <row r="98" spans="1:20" ht="19.5" customHeight="1">
      <c r="A98" s="370"/>
      <c r="B98" s="177" t="str">
        <f>пр.хода!N18</f>
        <v xml:space="preserve"> </v>
      </c>
      <c r="C98" s="158" t="str">
        <f>IFERROR(VLOOKUP(B98,пр.взв!$D$6:$Q$70,2,0),"")</f>
        <v/>
      </c>
      <c r="D98" s="161" t="str">
        <f>IFERROR(VLOOKUP(B98,пр.взв!$D$6:$Q$70,5,0),"")</f>
        <v/>
      </c>
      <c r="E98" s="161" t="str">
        <f>IFERROR(VLOOKUP(B98,пр.взв!$D$6:$Q$70,6,0),"")</f>
        <v/>
      </c>
      <c r="F98" s="161" t="str">
        <f>IFERROR(VLOOKUP(B98,пр.взв!$D$6:$Q$70,8,0),"")</f>
        <v/>
      </c>
      <c r="G98" s="159"/>
      <c r="H98" s="159"/>
      <c r="I98" s="160"/>
      <c r="J98" s="160"/>
      <c r="K98" s="359"/>
      <c r="L98" s="177" t="str">
        <f>пр.хода!N67</f>
        <v xml:space="preserve"> </v>
      </c>
      <c r="M98" s="158" t="str">
        <f>IFERROR(VLOOKUP(L98,пр.взв!$D$6:$Q$70,2,0),"")</f>
        <v/>
      </c>
      <c r="N98" s="161" t="str">
        <f>IFERROR(VLOOKUP(L98,пр.взв!$D$6:$Q$70,5,0),"")</f>
        <v/>
      </c>
      <c r="O98" s="161" t="str">
        <f>IFERROR(VLOOKUP(L98,пр.взв!$D$6:$Q$70,6,0),"")</f>
        <v/>
      </c>
      <c r="P98" s="161" t="str">
        <f>IFERROR(VLOOKUP(L98,пр.взв!$D$6:$Q$70,8,0),"")</f>
        <v/>
      </c>
      <c r="Q98" s="159"/>
      <c r="R98" s="159"/>
      <c r="S98" s="160"/>
      <c r="T98" s="182"/>
    </row>
    <row r="99" spans="1:20" ht="12" customHeight="1">
      <c r="A99" s="184"/>
      <c r="B99" s="184"/>
      <c r="C99" s="184"/>
      <c r="D99" s="184"/>
      <c r="E99" s="184"/>
      <c r="F99" s="184"/>
      <c r="G99" s="184"/>
      <c r="H99" s="184"/>
      <c r="I99" s="184"/>
      <c r="J99" s="184"/>
      <c r="K99" s="184"/>
      <c r="L99" s="184"/>
      <c r="M99" s="184"/>
      <c r="N99" s="184"/>
      <c r="O99" s="184"/>
      <c r="P99" s="184"/>
      <c r="Q99" s="184"/>
      <c r="R99" s="184"/>
      <c r="S99" s="184"/>
      <c r="T99" s="184"/>
    </row>
    <row r="100" spans="1:20" ht="19.5" customHeight="1">
      <c r="A100" s="379">
        <v>9</v>
      </c>
      <c r="B100" s="180">
        <f>пр.хода!O10</f>
        <v>0</v>
      </c>
      <c r="C100" s="151" t="str">
        <f>IFERROR(VLOOKUP(B100,пр.взв!$D$6:$Q$70,2,0),"")</f>
        <v/>
      </c>
      <c r="D100" s="152" t="str">
        <f>IFERROR(VLOOKUP(B100,пр.взв!$D$6:$Q$70,5,0),"")</f>
        <v/>
      </c>
      <c r="E100" s="152" t="str">
        <f>IFERROR(VLOOKUP(B100,пр.взв!$D$6:$Q$70,6,0),"")</f>
        <v/>
      </c>
      <c r="F100" s="152" t="str">
        <f>IFERROR(VLOOKUP(B100,пр.взв!$D$6:$Q$70,8,0),"")</f>
        <v/>
      </c>
      <c r="G100" s="147"/>
      <c r="H100" s="148"/>
      <c r="I100" s="149"/>
      <c r="J100" s="150"/>
      <c r="K100" s="379">
        <v>11</v>
      </c>
      <c r="L100" s="180">
        <f>пр.хода!O59</f>
        <v>0</v>
      </c>
      <c r="M100" s="151" t="str">
        <f>IFERROR(VLOOKUP(L100,пр.взв!$D$6:$Q$70,2,0),"")</f>
        <v/>
      </c>
      <c r="N100" s="152" t="str">
        <f>IFERROR(VLOOKUP(L100,пр.взв!$D$6:$Q$70,5,0),"")</f>
        <v/>
      </c>
      <c r="O100" s="152" t="str">
        <f>IFERROR(VLOOKUP(L100,пр.взв!$D$6:$Q$70,6,0),"")</f>
        <v/>
      </c>
      <c r="P100" s="152" t="str">
        <f>IFERROR(VLOOKUP(L100,пр.взв!$D$6:$Q$70,8,0),"")</f>
        <v/>
      </c>
      <c r="Q100" s="147"/>
      <c r="R100" s="148"/>
      <c r="S100" s="149"/>
      <c r="T100" s="150"/>
    </row>
    <row r="101" spans="1:20" ht="19.5" customHeight="1">
      <c r="A101" s="359"/>
      <c r="B101" s="177" t="str">
        <f>пр.хода!O13</f>
        <v xml:space="preserve"> </v>
      </c>
      <c r="C101" s="158" t="str">
        <f>IFERROR(VLOOKUP(B101,пр.взв!$D$6:$Q$70,2,0),"")</f>
        <v/>
      </c>
      <c r="D101" s="161" t="str">
        <f>IFERROR(VLOOKUP(B101,пр.взв!$D$6:$Q$70,5,0),"")</f>
        <v/>
      </c>
      <c r="E101" s="161" t="str">
        <f>IFERROR(VLOOKUP(B101,пр.взв!$D$6:$Q$70,6,0),"")</f>
        <v/>
      </c>
      <c r="F101" s="161" t="str">
        <f>IFERROR(VLOOKUP(B101,пр.взв!$D$6:$Q$70,8,0),"")</f>
        <v/>
      </c>
      <c r="G101" s="159"/>
      <c r="H101" s="159"/>
      <c r="I101" s="160"/>
      <c r="J101" s="160"/>
      <c r="K101" s="359"/>
      <c r="L101" s="177" t="str">
        <f>пр.хода!O62</f>
        <v xml:space="preserve"> </v>
      </c>
      <c r="M101" s="158" t="str">
        <f>IFERROR(VLOOKUP(L101,пр.взв!$D$6:$Q$70,2,0),"")</f>
        <v/>
      </c>
      <c r="N101" s="161" t="str">
        <f>IFERROR(VLOOKUP(L101,пр.взв!$D$6:$Q$70,5,0),"")</f>
        <v/>
      </c>
      <c r="O101" s="161" t="str">
        <f>IFERROR(VLOOKUP(L101,пр.взв!$D$6:$Q$70,6,0),"")</f>
        <v/>
      </c>
      <c r="P101" s="161" t="str">
        <f>IFERROR(VLOOKUP(L101,пр.взв!$D$6:$Q$70,8,0),"")</f>
        <v/>
      </c>
      <c r="Q101" s="159"/>
      <c r="R101" s="159"/>
      <c r="S101" s="160"/>
      <c r="T101" s="160"/>
    </row>
    <row r="102" spans="1:20" ht="19.5" customHeight="1">
      <c r="A102" s="358">
        <v>10</v>
      </c>
      <c r="B102" s="170">
        <f>пр.хода!O17</f>
        <v>0</v>
      </c>
      <c r="C102" s="151" t="str">
        <f>IFERROR(VLOOKUP(B102,пр.взв!$D$6:$Q$70,2,0),"")</f>
        <v/>
      </c>
      <c r="D102" s="152" t="str">
        <f>IFERROR(VLOOKUP(B102,пр.взв!$D$6:$Q$70,5,0),"")</f>
        <v/>
      </c>
      <c r="E102" s="152" t="str">
        <f>IFERROR(VLOOKUP(B102,пр.взв!$D$6:$Q$70,6,0),"")</f>
        <v/>
      </c>
      <c r="F102" s="152" t="str">
        <f>IFERROR(VLOOKUP(B102,пр.взв!$D$6:$Q$70,8,0),"")</f>
        <v/>
      </c>
      <c r="G102" s="162"/>
      <c r="H102" s="163"/>
      <c r="I102" s="164"/>
      <c r="J102" s="172"/>
      <c r="K102" s="358">
        <v>12</v>
      </c>
      <c r="L102" s="170">
        <f>пр.хода!O66</f>
        <v>0</v>
      </c>
      <c r="M102" s="151" t="str">
        <f>IFERROR(VLOOKUP(L102,пр.взв!$D$6:$Q$70,2,0),"")</f>
        <v/>
      </c>
      <c r="N102" s="152" t="str">
        <f>IFERROR(VLOOKUP(L102,пр.взв!$D$6:$Q$70,5,0),"")</f>
        <v/>
      </c>
      <c r="O102" s="152" t="str">
        <f>IFERROR(VLOOKUP(L102,пр.взв!$D$6:$Q$70,6,0),"")</f>
        <v/>
      </c>
      <c r="P102" s="152" t="str">
        <f>IFERROR(VLOOKUP(L102,пр.взв!$D$6:$Q$70,8,0),"")</f>
        <v/>
      </c>
      <c r="Q102" s="162"/>
      <c r="R102" s="163"/>
      <c r="S102" s="164"/>
      <c r="T102" s="172"/>
    </row>
    <row r="103" spans="1:20" ht="19.5" customHeight="1">
      <c r="A103" s="359"/>
      <c r="B103" s="177" t="str">
        <f>пр.хода!O20</f>
        <v xml:space="preserve"> </v>
      </c>
      <c r="C103" s="158" t="str">
        <f>IFERROR(VLOOKUP(B103,пр.взв!$D$6:$Q$70,2,0),"")</f>
        <v/>
      </c>
      <c r="D103" s="161" t="str">
        <f>IFERROR(VLOOKUP(B103,пр.взв!$D$6:$Q$70,5,0),"")</f>
        <v/>
      </c>
      <c r="E103" s="161" t="str">
        <f>IFERROR(VLOOKUP(B103,пр.взв!$D$6:$Q$70,6,0),"")</f>
        <v/>
      </c>
      <c r="F103" s="161" t="str">
        <f>IFERROR(VLOOKUP(B103,пр.взв!$D$6:$Q$70,8,0),"")</f>
        <v/>
      </c>
      <c r="G103" s="159"/>
      <c r="H103" s="159"/>
      <c r="I103" s="160"/>
      <c r="J103" s="160"/>
      <c r="K103" s="359"/>
      <c r="L103" s="177" t="str">
        <f>пр.хода!O69</f>
        <v xml:space="preserve"> </v>
      </c>
      <c r="M103" s="158" t="str">
        <f>IFERROR(VLOOKUP(L103,пр.взв!$D$6:$Q$70,2,0),"")</f>
        <v/>
      </c>
      <c r="N103" s="161" t="str">
        <f>IFERROR(VLOOKUP(L103,пр.взв!$D$6:$Q$70,5,0),"")</f>
        <v/>
      </c>
      <c r="O103" s="161" t="str">
        <f>IFERROR(VLOOKUP(L103,пр.взв!$D$6:$Q$70,6,0),"")</f>
        <v/>
      </c>
      <c r="P103" s="161" t="str">
        <f>IFERROR(VLOOKUP(L103,пр.взв!$D$6:$Q$70,8,0),"")</f>
        <v/>
      </c>
      <c r="Q103" s="159"/>
      <c r="R103" s="159"/>
      <c r="S103" s="160"/>
      <c r="T103" s="160"/>
    </row>
    <row r="104" spans="1:20" ht="12" customHeight="1">
      <c r="C104" s="6"/>
      <c r="M104" s="6"/>
    </row>
    <row r="105" spans="1:20" ht="19.5" customHeight="1">
      <c r="A105" s="377">
        <v>13</v>
      </c>
      <c r="B105" s="170">
        <f>пр.хода!P12</f>
        <v>0</v>
      </c>
      <c r="C105" s="151" t="str">
        <f>IFERROR(VLOOKUP(B105,пр.взв!$D$6:$Q$70,2,0),"")</f>
        <v/>
      </c>
      <c r="D105" s="152" t="str">
        <f>IFERROR(VLOOKUP(B105,пр.взв!$D$6:$Q$70,5,0),"")</f>
        <v/>
      </c>
      <c r="E105" s="152" t="str">
        <f>IFERROR(VLOOKUP(B105,пр.взв!$D$6:$Q$70,6,0),"")</f>
        <v/>
      </c>
      <c r="F105" s="152" t="str">
        <f>IFERROR(VLOOKUP(B105,пр.взв!$D$6:$Q$70,8,0),"")</f>
        <v/>
      </c>
      <c r="G105" s="162"/>
      <c r="H105" s="163"/>
      <c r="I105" s="164"/>
      <c r="J105" s="172"/>
      <c r="K105" s="358">
        <v>14</v>
      </c>
      <c r="L105" s="170">
        <f>пр.хода!P61</f>
        <v>0</v>
      </c>
      <c r="M105" s="151" t="str">
        <f>IFERROR(VLOOKUP(L105,пр.взв!$D$6:$Q$70,2,0),"")</f>
        <v/>
      </c>
      <c r="N105" s="152" t="str">
        <f>IFERROR(VLOOKUP(L105,пр.взв!$D$6:$Q$70,5,0),"")</f>
        <v/>
      </c>
      <c r="O105" s="152" t="str">
        <f>IFERROR(VLOOKUP(L105,пр.взв!$D$6:$Q$70,6,0),"")</f>
        <v/>
      </c>
      <c r="P105" s="152" t="str">
        <f>IFERROR(VLOOKUP(L105,пр.взв!$D$6:$Q$70,8,0),"")</f>
        <v/>
      </c>
      <c r="Q105" s="162"/>
      <c r="R105" s="163"/>
      <c r="S105" s="164"/>
      <c r="T105" s="181"/>
    </row>
    <row r="106" spans="1:20" ht="19.5" customHeight="1">
      <c r="A106" s="370"/>
      <c r="B106" s="177">
        <f>пр.хода!P19</f>
        <v>0</v>
      </c>
      <c r="C106" s="158" t="str">
        <f>IFERROR(VLOOKUP(B106,пр.взв!$D$6:$Q$70,2,0),"")</f>
        <v/>
      </c>
      <c r="D106" s="161" t="str">
        <f>IFERROR(VLOOKUP(B106,пр.взв!$D$6:$Q$70,5,0),"")</f>
        <v/>
      </c>
      <c r="E106" s="161" t="str">
        <f>IFERROR(VLOOKUP(B106,пр.взв!$D$6:$Q$70,6,0),"")</f>
        <v/>
      </c>
      <c r="F106" s="161" t="str">
        <f>IFERROR(VLOOKUP(B106,пр.взв!$D$6:$Q$70,8,0),"")</f>
        <v/>
      </c>
      <c r="G106" s="159"/>
      <c r="H106" s="159"/>
      <c r="I106" s="160"/>
      <c r="J106" s="160"/>
      <c r="K106" s="359"/>
      <c r="L106" s="177">
        <f>пр.хода!P68</f>
        <v>0</v>
      </c>
      <c r="M106" s="158" t="str">
        <f>IFERROR(VLOOKUP(L106,пр.взв!$D$6:$Q$70,2,0),"")</f>
        <v/>
      </c>
      <c r="N106" s="161" t="str">
        <f>IFERROR(VLOOKUP(L106,пр.взв!$D$6:$Q$70,5,0),"")</f>
        <v/>
      </c>
      <c r="O106" s="161" t="str">
        <f>IFERROR(VLOOKUP(L106,пр.взв!$D$6:$Q$70,6,0),"")</f>
        <v/>
      </c>
      <c r="P106" s="161" t="str">
        <f>IFERROR(VLOOKUP(L106,пр.взв!$D$6:$Q$70,8,0),"")</f>
        <v/>
      </c>
      <c r="Q106" s="159"/>
      <c r="R106" s="159"/>
      <c r="S106" s="160"/>
      <c r="T106" s="182"/>
    </row>
    <row r="107" spans="1:20" ht="12" customHeight="1"/>
    <row r="108" spans="1:20" ht="12" customHeight="1"/>
    <row r="109" spans="1:20" ht="12" customHeight="1"/>
    <row r="110" spans="1:20" ht="12" customHeight="1"/>
    <row r="111" spans="1:20" ht="12" customHeight="1"/>
    <row r="112" spans="1:20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  <row r="542" ht="12" customHeight="1"/>
    <row r="543" ht="12" customHeight="1"/>
    <row r="544" ht="12" customHeight="1"/>
    <row r="545" ht="12" customHeight="1"/>
    <row r="546" ht="12" customHeight="1"/>
    <row r="547" ht="12" customHeight="1"/>
    <row r="548" ht="12" customHeight="1"/>
    <row r="549" ht="12" customHeight="1"/>
    <row r="550" ht="12" customHeight="1"/>
    <row r="551" ht="12" customHeight="1"/>
    <row r="552" ht="12" customHeight="1"/>
    <row r="553" ht="12" customHeight="1"/>
    <row r="554" ht="12" customHeight="1"/>
    <row r="555" ht="12" customHeight="1"/>
    <row r="556" ht="12" customHeight="1"/>
    <row r="557" ht="12" customHeight="1"/>
    <row r="558" ht="12" customHeight="1"/>
    <row r="559" ht="12" customHeight="1"/>
    <row r="560" ht="12" customHeight="1"/>
    <row r="561" ht="12" customHeight="1"/>
    <row r="562" ht="12" customHeight="1"/>
    <row r="563" ht="12" customHeight="1"/>
    <row r="564" ht="12" customHeight="1"/>
    <row r="565" ht="12" customHeight="1"/>
    <row r="566" ht="12" customHeight="1"/>
    <row r="567" ht="12" customHeight="1"/>
    <row r="568" ht="12" customHeight="1"/>
    <row r="569" ht="12" customHeight="1"/>
    <row r="570" ht="12" customHeight="1"/>
    <row r="571" ht="12" customHeight="1"/>
    <row r="572" ht="12" customHeight="1"/>
    <row r="573" ht="12" customHeight="1"/>
    <row r="574" ht="12" customHeight="1"/>
    <row r="575" ht="12" customHeight="1"/>
    <row r="576" ht="12" customHeight="1"/>
    <row r="577" ht="12" customHeight="1"/>
    <row r="578" ht="12" customHeight="1"/>
    <row r="579" ht="12" customHeight="1"/>
    <row r="580" ht="12" customHeight="1"/>
    <row r="581" ht="12" customHeight="1"/>
    <row r="582" ht="12" customHeight="1"/>
    <row r="583" ht="12" customHeight="1"/>
    <row r="584" ht="12" customHeight="1"/>
    <row r="585" ht="12" customHeight="1"/>
    <row r="586" ht="12" customHeight="1"/>
    <row r="587" ht="12" customHeight="1"/>
    <row r="588" ht="12" customHeight="1"/>
    <row r="589" ht="12" customHeight="1"/>
    <row r="590" ht="12" customHeight="1"/>
    <row r="591" ht="12" customHeight="1"/>
    <row r="592" ht="12" customHeight="1"/>
    <row r="593" ht="12" customHeight="1"/>
    <row r="594" ht="12" customHeight="1"/>
    <row r="595" ht="12" customHeight="1"/>
    <row r="596" ht="12" customHeight="1"/>
    <row r="597" ht="12" customHeight="1"/>
    <row r="598" ht="12" customHeight="1"/>
    <row r="599" ht="12" customHeight="1"/>
    <row r="600" ht="12" customHeight="1"/>
    <row r="601" ht="12" customHeight="1"/>
    <row r="602" ht="12" customHeight="1"/>
    <row r="603" ht="12" customHeight="1"/>
    <row r="604" ht="12" customHeight="1"/>
    <row r="605" ht="12" customHeight="1"/>
    <row r="606" ht="12" customHeight="1"/>
    <row r="607" ht="12" customHeight="1"/>
    <row r="608" ht="12" customHeight="1"/>
    <row r="609" ht="12" customHeight="1"/>
    <row r="610" ht="12" customHeight="1"/>
    <row r="611" ht="12" customHeight="1"/>
    <row r="612" ht="12" customHeight="1"/>
    <row r="613" ht="12" customHeight="1"/>
    <row r="614" ht="12" customHeight="1"/>
    <row r="615" ht="12" customHeight="1"/>
    <row r="616" ht="12" customHeight="1"/>
    <row r="617" ht="12" customHeight="1"/>
    <row r="618" ht="12" customHeight="1"/>
    <row r="619" ht="12" customHeight="1"/>
    <row r="620" ht="12" customHeight="1"/>
    <row r="621" ht="12" customHeight="1"/>
    <row r="622" ht="12" customHeight="1"/>
    <row r="623" ht="12" customHeight="1"/>
    <row r="624" ht="12" customHeight="1"/>
    <row r="625" ht="12" customHeight="1"/>
    <row r="626" ht="12" customHeight="1"/>
    <row r="627" ht="12" customHeight="1"/>
    <row r="628" ht="12" customHeight="1"/>
    <row r="629" ht="12" customHeight="1"/>
    <row r="630" ht="12" customHeight="1"/>
    <row r="631" ht="12" customHeight="1"/>
    <row r="632" ht="12" customHeight="1"/>
    <row r="633" ht="12" customHeight="1"/>
    <row r="634" ht="12" customHeight="1"/>
    <row r="635" ht="12" customHeight="1"/>
    <row r="636" ht="12" customHeight="1"/>
    <row r="637" ht="12" customHeight="1"/>
    <row r="638" ht="12" customHeight="1"/>
    <row r="639" ht="12" customHeight="1"/>
    <row r="640" ht="12" customHeight="1"/>
    <row r="641" ht="12" customHeight="1"/>
    <row r="642" ht="12" customHeight="1"/>
    <row r="643" ht="12" customHeight="1"/>
    <row r="644" ht="12" customHeight="1"/>
    <row r="645" ht="12" customHeight="1"/>
    <row r="646" ht="12" customHeight="1"/>
    <row r="647" ht="12" customHeight="1"/>
    <row r="648" ht="12" customHeight="1"/>
    <row r="649" ht="12" customHeight="1"/>
    <row r="650" ht="12" customHeight="1"/>
    <row r="651" ht="12" customHeight="1"/>
    <row r="652" ht="12" customHeight="1"/>
    <row r="653" ht="12" customHeight="1"/>
    <row r="654" ht="12" customHeight="1"/>
    <row r="655" ht="12" customHeight="1"/>
    <row r="656" ht="12" customHeight="1"/>
    <row r="657" ht="12" customHeight="1"/>
    <row r="658" ht="12" customHeight="1"/>
    <row r="659" ht="12" customHeight="1"/>
    <row r="660" ht="12" customHeight="1"/>
    <row r="661" ht="12" customHeight="1"/>
    <row r="662" ht="12" customHeight="1"/>
    <row r="663" ht="12" customHeight="1"/>
    <row r="664" ht="12" customHeight="1"/>
    <row r="665" ht="12" customHeight="1"/>
    <row r="666" ht="12" customHeight="1"/>
    <row r="667" ht="12" customHeight="1"/>
    <row r="668" ht="12" customHeight="1"/>
    <row r="669" ht="12" customHeight="1"/>
    <row r="670" ht="12" customHeight="1"/>
    <row r="671" ht="12" customHeight="1"/>
    <row r="672" ht="12" customHeight="1"/>
    <row r="673" ht="12" customHeight="1"/>
    <row r="674" ht="12" customHeight="1"/>
    <row r="675" ht="12" customHeight="1"/>
    <row r="676" ht="12" customHeight="1"/>
    <row r="677" ht="12" customHeight="1"/>
    <row r="678" ht="12" customHeight="1"/>
    <row r="679" ht="12" customHeight="1"/>
    <row r="680" ht="12" customHeight="1"/>
    <row r="681" ht="12" customHeight="1"/>
    <row r="682" ht="12" customHeight="1"/>
    <row r="683" ht="12" customHeight="1"/>
    <row r="684" ht="12" customHeight="1"/>
    <row r="685" ht="12" customHeight="1"/>
    <row r="686" ht="12" customHeight="1"/>
    <row r="687" ht="12" customHeight="1"/>
    <row r="688" ht="12" customHeight="1"/>
    <row r="689" ht="12" customHeight="1"/>
    <row r="690" ht="12" customHeight="1"/>
    <row r="691" ht="12" customHeight="1"/>
    <row r="692" ht="12" customHeight="1"/>
    <row r="693" ht="12" customHeight="1"/>
    <row r="694" ht="12" customHeight="1"/>
    <row r="695" ht="12" customHeight="1"/>
    <row r="696" ht="12" customHeight="1"/>
    <row r="697" ht="12" customHeight="1"/>
    <row r="698" ht="12" customHeight="1"/>
    <row r="699" ht="12" customHeight="1"/>
    <row r="700" ht="12" customHeight="1"/>
    <row r="701" ht="12" customHeight="1"/>
    <row r="702" ht="12" customHeight="1"/>
    <row r="703" ht="12" customHeight="1"/>
    <row r="704" ht="12" customHeight="1"/>
    <row r="705" ht="12" customHeight="1"/>
    <row r="706" ht="12" customHeight="1"/>
    <row r="707" ht="12" customHeight="1"/>
    <row r="708" ht="12" customHeight="1"/>
    <row r="709" ht="12" customHeight="1"/>
    <row r="710" ht="12" customHeight="1"/>
    <row r="711" ht="12" customHeight="1"/>
    <row r="712" ht="12" customHeight="1"/>
    <row r="713" ht="12" customHeight="1"/>
    <row r="714" ht="12" customHeight="1"/>
    <row r="715" ht="12" customHeight="1"/>
    <row r="716" ht="12" customHeight="1"/>
    <row r="717" ht="12" customHeight="1"/>
    <row r="718" ht="12" customHeight="1"/>
    <row r="719" ht="12" customHeight="1"/>
    <row r="720" ht="12" customHeight="1"/>
    <row r="721" ht="12" customHeight="1"/>
    <row r="722" ht="12" customHeight="1"/>
    <row r="723" ht="12" customHeight="1"/>
    <row r="724" ht="12" customHeight="1"/>
    <row r="725" ht="12" customHeight="1"/>
    <row r="726" ht="12" customHeight="1"/>
    <row r="727" ht="12" customHeight="1"/>
    <row r="728" ht="12" customHeight="1"/>
    <row r="729" ht="12" customHeight="1"/>
    <row r="730" ht="12" customHeight="1"/>
    <row r="731" ht="12" customHeight="1"/>
    <row r="732" ht="12" customHeight="1"/>
    <row r="733" ht="12" customHeight="1"/>
    <row r="734" ht="12" customHeight="1"/>
    <row r="735" ht="12" customHeight="1"/>
    <row r="736" ht="12" customHeight="1"/>
    <row r="737" ht="12" customHeight="1"/>
    <row r="738" ht="12" customHeight="1"/>
    <row r="739" ht="12" customHeight="1"/>
    <row r="740" ht="12" customHeight="1"/>
    <row r="741" ht="12" customHeight="1"/>
    <row r="742" ht="12" customHeight="1"/>
    <row r="743" ht="12" customHeight="1"/>
    <row r="744" ht="12" customHeight="1"/>
    <row r="745" ht="12" customHeight="1"/>
    <row r="746" ht="12" customHeight="1"/>
    <row r="747" ht="12" customHeight="1"/>
    <row r="748" ht="12" customHeight="1"/>
    <row r="749" ht="12" customHeight="1"/>
    <row r="750" ht="12" customHeight="1"/>
    <row r="751" ht="12" customHeight="1"/>
    <row r="752" ht="12" customHeight="1"/>
    <row r="753" ht="12" customHeight="1"/>
    <row r="754" ht="12" customHeight="1"/>
    <row r="755" ht="12" customHeight="1"/>
    <row r="756" ht="12" customHeight="1"/>
    <row r="757" ht="12" customHeight="1"/>
    <row r="758" ht="12" customHeight="1"/>
    <row r="759" ht="12" customHeight="1"/>
    <row r="760" ht="12" customHeight="1"/>
    <row r="761" ht="12" customHeight="1"/>
    <row r="762" ht="12" customHeight="1"/>
    <row r="763" ht="12" customHeight="1"/>
    <row r="764" ht="12" customHeight="1"/>
    <row r="765" ht="12" customHeight="1"/>
    <row r="766" ht="12" customHeight="1"/>
    <row r="767" ht="12" customHeight="1"/>
    <row r="768" ht="12" customHeight="1"/>
    <row r="769" ht="12" customHeight="1"/>
    <row r="770" ht="12" customHeight="1"/>
    <row r="771" ht="12" customHeight="1"/>
    <row r="772" ht="12" customHeight="1"/>
    <row r="773" ht="12" customHeight="1"/>
    <row r="774" ht="12" customHeight="1"/>
    <row r="775" ht="12" customHeight="1"/>
    <row r="776" ht="12" customHeight="1"/>
    <row r="777" ht="12" customHeight="1"/>
    <row r="778" ht="12" customHeight="1"/>
    <row r="779" ht="12" customHeight="1"/>
    <row r="780" ht="12" customHeight="1"/>
    <row r="781" ht="12" customHeight="1"/>
    <row r="782" ht="12" customHeight="1"/>
    <row r="783" ht="12" customHeight="1"/>
    <row r="784" ht="12" customHeight="1"/>
    <row r="785" ht="12" customHeight="1"/>
    <row r="786" ht="12" customHeight="1"/>
    <row r="787" ht="12" customHeight="1"/>
    <row r="788" ht="12" customHeight="1"/>
    <row r="789" ht="12" customHeight="1"/>
    <row r="790" ht="12" customHeight="1"/>
    <row r="791" ht="12" customHeight="1"/>
    <row r="792" ht="12" customHeight="1"/>
    <row r="793" ht="12" customHeight="1"/>
    <row r="794" ht="12" customHeight="1"/>
    <row r="795" ht="12" customHeight="1"/>
    <row r="796" ht="12" customHeight="1"/>
    <row r="797" ht="12" customHeight="1"/>
    <row r="798" ht="12" customHeight="1"/>
    <row r="799" ht="12" customHeight="1"/>
    <row r="800" ht="12" customHeight="1"/>
    <row r="801" ht="12" customHeight="1"/>
    <row r="802" ht="12" customHeight="1"/>
    <row r="803" ht="12" customHeight="1"/>
    <row r="804" ht="12" customHeight="1"/>
    <row r="805" ht="12" customHeight="1"/>
    <row r="806" ht="12" customHeight="1"/>
    <row r="807" ht="12" customHeight="1"/>
    <row r="808" ht="12" customHeight="1"/>
    <row r="809" ht="12" customHeight="1"/>
    <row r="810" ht="12" customHeight="1"/>
    <row r="811" ht="12" customHeight="1"/>
    <row r="812" ht="12" customHeight="1"/>
    <row r="813" ht="12" customHeight="1"/>
    <row r="814" ht="12" customHeight="1"/>
    <row r="815" ht="12" customHeight="1"/>
    <row r="816" ht="12" customHeight="1"/>
    <row r="817" ht="12" customHeight="1"/>
    <row r="818" ht="12" customHeight="1"/>
    <row r="819" ht="12" customHeight="1"/>
    <row r="820" ht="12" customHeight="1"/>
    <row r="821" ht="12" customHeight="1"/>
    <row r="822" ht="12" customHeight="1"/>
    <row r="823" ht="12" customHeight="1"/>
    <row r="824" ht="12" customHeight="1"/>
    <row r="825" ht="12" customHeight="1"/>
    <row r="826" ht="12" customHeight="1"/>
    <row r="827" ht="12" customHeight="1"/>
    <row r="828" ht="12" customHeight="1"/>
    <row r="829" ht="12" customHeight="1"/>
    <row r="830" ht="12" customHeight="1"/>
    <row r="831" ht="12" customHeight="1"/>
    <row r="832" ht="12" customHeight="1"/>
    <row r="833" ht="12" customHeight="1"/>
    <row r="834" ht="12" customHeight="1"/>
    <row r="835" ht="12" customHeight="1"/>
    <row r="836" ht="12" customHeight="1"/>
    <row r="837" ht="12" customHeight="1"/>
    <row r="838" ht="12" customHeight="1"/>
    <row r="839" ht="12" customHeight="1"/>
    <row r="840" ht="12" customHeight="1"/>
    <row r="841" ht="12" customHeight="1"/>
    <row r="842" ht="12" customHeight="1"/>
    <row r="843" ht="12" customHeight="1"/>
    <row r="844" ht="12" customHeight="1"/>
    <row r="845" ht="12" customHeight="1"/>
    <row r="846" ht="12" customHeight="1"/>
    <row r="847" ht="12" customHeight="1"/>
    <row r="848" ht="12" customHeight="1"/>
    <row r="849" ht="12" customHeight="1"/>
    <row r="850" ht="12" customHeight="1"/>
    <row r="851" ht="12" customHeight="1"/>
    <row r="852" ht="12" customHeight="1"/>
    <row r="853" ht="12" customHeight="1"/>
    <row r="854" ht="12" customHeight="1"/>
    <row r="855" ht="12" customHeight="1"/>
    <row r="856" ht="12" customHeight="1"/>
    <row r="857" ht="12" customHeight="1"/>
    <row r="858" ht="12" customHeight="1"/>
    <row r="859" ht="12" customHeight="1"/>
    <row r="860" ht="12" customHeight="1"/>
    <row r="861" ht="12" customHeight="1"/>
    <row r="862" ht="12" customHeight="1"/>
    <row r="863" ht="12" customHeight="1"/>
    <row r="864" ht="12" customHeight="1"/>
    <row r="865" ht="12" customHeight="1"/>
    <row r="866" ht="12" customHeight="1"/>
    <row r="867" ht="12" customHeight="1"/>
    <row r="868" ht="12" customHeight="1"/>
    <row r="869" ht="12" customHeight="1"/>
    <row r="870" ht="12" customHeight="1"/>
    <row r="871" ht="12" customHeight="1"/>
    <row r="872" ht="12" customHeight="1"/>
    <row r="873" ht="12" customHeight="1"/>
    <row r="874" ht="12" customHeight="1"/>
    <row r="875" ht="12" customHeight="1"/>
    <row r="876" ht="12" customHeight="1"/>
    <row r="877" ht="12" customHeight="1"/>
    <row r="878" ht="12" customHeight="1"/>
    <row r="879" ht="12" customHeight="1"/>
    <row r="880" ht="12" customHeight="1"/>
    <row r="881" ht="12" customHeight="1"/>
    <row r="882" ht="12" customHeight="1"/>
    <row r="883" ht="12" customHeight="1"/>
    <row r="884" ht="12" customHeight="1"/>
    <row r="885" ht="12" customHeight="1"/>
    <row r="886" ht="12" customHeight="1"/>
    <row r="887" ht="12" customHeight="1"/>
    <row r="888" ht="12" customHeight="1"/>
    <row r="889" ht="12" customHeight="1"/>
    <row r="890" ht="12" customHeight="1"/>
    <row r="891" ht="12" customHeight="1"/>
    <row r="892" ht="12" customHeight="1"/>
    <row r="893" ht="12" customHeight="1"/>
    <row r="894" ht="12" customHeight="1"/>
    <row r="895" ht="12" customHeight="1"/>
    <row r="896" ht="12" customHeight="1"/>
    <row r="897" ht="12" customHeight="1"/>
    <row r="898" ht="12" customHeight="1"/>
    <row r="899" ht="12" customHeight="1"/>
    <row r="900" ht="12" customHeight="1"/>
    <row r="901" ht="12" customHeight="1"/>
    <row r="902" ht="12" customHeight="1"/>
    <row r="903" ht="12" customHeight="1"/>
    <row r="904" ht="12" customHeight="1"/>
    <row r="905" ht="12" customHeight="1"/>
    <row r="906" ht="12" customHeight="1"/>
    <row r="907" ht="12" customHeight="1"/>
    <row r="908" ht="12" customHeight="1"/>
    <row r="909" ht="12" customHeight="1"/>
    <row r="910" ht="12" customHeight="1"/>
    <row r="911" ht="12" customHeight="1"/>
    <row r="912" ht="12" customHeight="1"/>
    <row r="913" ht="12" customHeight="1"/>
    <row r="914" ht="12" customHeight="1"/>
    <row r="915" ht="12" customHeight="1"/>
    <row r="916" ht="12" customHeight="1"/>
    <row r="917" ht="12" customHeight="1"/>
    <row r="918" ht="12" customHeight="1"/>
    <row r="919" ht="12" customHeight="1"/>
    <row r="920" ht="12" customHeight="1"/>
    <row r="921" ht="12" customHeight="1"/>
    <row r="922" ht="12" customHeight="1"/>
    <row r="923" ht="12" customHeight="1"/>
    <row r="924" ht="12" customHeight="1"/>
  </sheetData>
  <mergeCells count="190">
    <mergeCell ref="A105:A106"/>
    <mergeCell ref="K100:K101"/>
    <mergeCell ref="K102:K103"/>
    <mergeCell ref="K105:K106"/>
    <mergeCell ref="K75:K76"/>
    <mergeCell ref="K77:K78"/>
    <mergeCell ref="K83:K84"/>
    <mergeCell ref="K90:K91"/>
    <mergeCell ref="K92:K93"/>
    <mergeCell ref="K95:K96"/>
    <mergeCell ref="K97:K98"/>
    <mergeCell ref="A83:A84"/>
    <mergeCell ref="A86:J86"/>
    <mergeCell ref="K86:T86"/>
    <mergeCell ref="A90:A91"/>
    <mergeCell ref="A92:A93"/>
    <mergeCell ref="A95:A96"/>
    <mergeCell ref="A97:A98"/>
    <mergeCell ref="A100:A101"/>
    <mergeCell ref="A102:A103"/>
    <mergeCell ref="S81:S82"/>
    <mergeCell ref="T81:T82"/>
    <mergeCell ref="G81:G82"/>
    <mergeCell ref="H81:H82"/>
    <mergeCell ref="I81:I82"/>
    <mergeCell ref="J81:J82"/>
    <mergeCell ref="K81:K82"/>
    <mergeCell ref="L81:L82"/>
    <mergeCell ref="M81:M82"/>
    <mergeCell ref="L73:L74"/>
    <mergeCell ref="M73:M74"/>
    <mergeCell ref="N73:N74"/>
    <mergeCell ref="O73:P74"/>
    <mergeCell ref="Q73:Q74"/>
    <mergeCell ref="R73:R74"/>
    <mergeCell ref="S73:S74"/>
    <mergeCell ref="T73:T74"/>
    <mergeCell ref="D73:D74"/>
    <mergeCell ref="E73:F74"/>
    <mergeCell ref="G73:G74"/>
    <mergeCell ref="H73:H74"/>
    <mergeCell ref="I73:I74"/>
    <mergeCell ref="J73:J74"/>
    <mergeCell ref="K73:K74"/>
    <mergeCell ref="S88:S89"/>
    <mergeCell ref="T88:T89"/>
    <mergeCell ref="A88:A89"/>
    <mergeCell ref="B88:B89"/>
    <mergeCell ref="C88:C89"/>
    <mergeCell ref="D88:D89"/>
    <mergeCell ref="E88:F89"/>
    <mergeCell ref="G88:G89"/>
    <mergeCell ref="H88:H89"/>
    <mergeCell ref="D81:D82"/>
    <mergeCell ref="E81:F82"/>
    <mergeCell ref="Q88:Q89"/>
    <mergeCell ref="R88:R89"/>
    <mergeCell ref="I88:I89"/>
    <mergeCell ref="J88:J89"/>
    <mergeCell ref="K88:K89"/>
    <mergeCell ref="L88:L89"/>
    <mergeCell ref="M88:M89"/>
    <mergeCell ref="N88:N89"/>
    <mergeCell ref="O88:P89"/>
    <mergeCell ref="N81:N82"/>
    <mergeCell ref="O81:P82"/>
    <mergeCell ref="Q81:Q82"/>
    <mergeCell ref="R81:R82"/>
    <mergeCell ref="A67:A68"/>
    <mergeCell ref="A69:A70"/>
    <mergeCell ref="A73:A74"/>
    <mergeCell ref="B73:B74"/>
    <mergeCell ref="C73:C74"/>
    <mergeCell ref="A75:A76"/>
    <mergeCell ref="A77:A78"/>
    <mergeCell ref="A81:A82"/>
    <mergeCell ref="B81:B82"/>
    <mergeCell ref="C81:C82"/>
    <mergeCell ref="A43:A44"/>
    <mergeCell ref="A45:A46"/>
    <mergeCell ref="A47:A48"/>
    <mergeCell ref="A49:A50"/>
    <mergeCell ref="A51:A52"/>
    <mergeCell ref="A53:A54"/>
    <mergeCell ref="A55:A56"/>
    <mergeCell ref="A63:A64"/>
    <mergeCell ref="A65:A66"/>
    <mergeCell ref="H61:H62"/>
    <mergeCell ref="I61:I62"/>
    <mergeCell ref="A57:A58"/>
    <mergeCell ref="A61:A62"/>
    <mergeCell ref="B61:B62"/>
    <mergeCell ref="C61:C62"/>
    <mergeCell ref="D61:D62"/>
    <mergeCell ref="E61:F62"/>
    <mergeCell ref="G61:G62"/>
    <mergeCell ref="G41:G42"/>
    <mergeCell ref="H41:H42"/>
    <mergeCell ref="I41:I42"/>
    <mergeCell ref="A31:A32"/>
    <mergeCell ref="A33:A34"/>
    <mergeCell ref="A35:A36"/>
    <mergeCell ref="A37:A38"/>
    <mergeCell ref="A41:A42"/>
    <mergeCell ref="B41:B42"/>
    <mergeCell ref="C41:C42"/>
    <mergeCell ref="A17:A18"/>
    <mergeCell ref="A19:A20"/>
    <mergeCell ref="A21:A22"/>
    <mergeCell ref="A23:A24"/>
    <mergeCell ref="A25:A26"/>
    <mergeCell ref="A27:A28"/>
    <mergeCell ref="A29:A30"/>
    <mergeCell ref="D41:D42"/>
    <mergeCell ref="E41:F42"/>
    <mergeCell ref="K7:K8"/>
    <mergeCell ref="K9:K10"/>
    <mergeCell ref="K11:K12"/>
    <mergeCell ref="K13:K14"/>
    <mergeCell ref="K15:K16"/>
    <mergeCell ref="D5:D6"/>
    <mergeCell ref="E5:F6"/>
    <mergeCell ref="A7:A8"/>
    <mergeCell ref="A9:A10"/>
    <mergeCell ref="A11:A12"/>
    <mergeCell ref="A13:A14"/>
    <mergeCell ref="A15:A16"/>
    <mergeCell ref="S5:S6"/>
    <mergeCell ref="B1:J1"/>
    <mergeCell ref="L1:T1"/>
    <mergeCell ref="B2:J2"/>
    <mergeCell ref="L2:T2"/>
    <mergeCell ref="A5:A6"/>
    <mergeCell ref="B5:B6"/>
    <mergeCell ref="C5:C6"/>
    <mergeCell ref="T5:T6"/>
    <mergeCell ref="K5:K6"/>
    <mergeCell ref="L5:L6"/>
    <mergeCell ref="G5:G6"/>
    <mergeCell ref="H5:H6"/>
    <mergeCell ref="I5:I6"/>
    <mergeCell ref="J5:J6"/>
    <mergeCell ref="M5:M6"/>
    <mergeCell ref="N5:N6"/>
    <mergeCell ref="O5:P6"/>
    <mergeCell ref="Q5:Q6"/>
    <mergeCell ref="R5:R6"/>
    <mergeCell ref="K63:K64"/>
    <mergeCell ref="K65:K66"/>
    <mergeCell ref="K67:K68"/>
    <mergeCell ref="K69:K70"/>
    <mergeCell ref="K43:K44"/>
    <mergeCell ref="K45:K46"/>
    <mergeCell ref="K47:K48"/>
    <mergeCell ref="K49:K50"/>
    <mergeCell ref="K51:K52"/>
    <mergeCell ref="K53:K54"/>
    <mergeCell ref="K55:K56"/>
    <mergeCell ref="J41:J42"/>
    <mergeCell ref="K41:K42"/>
    <mergeCell ref="L41:L42"/>
    <mergeCell ref="Q61:Q62"/>
    <mergeCell ref="R61:R62"/>
    <mergeCell ref="S61:S62"/>
    <mergeCell ref="T61:T62"/>
    <mergeCell ref="K57:K58"/>
    <mergeCell ref="J61:J62"/>
    <mergeCell ref="K61:K62"/>
    <mergeCell ref="L61:L62"/>
    <mergeCell ref="M61:M62"/>
    <mergeCell ref="N61:N62"/>
    <mergeCell ref="O61:P62"/>
    <mergeCell ref="O41:P42"/>
    <mergeCell ref="Q41:Q42"/>
    <mergeCell ref="R41:R42"/>
    <mergeCell ref="S41:S42"/>
    <mergeCell ref="T41:T42"/>
    <mergeCell ref="K31:K32"/>
    <mergeCell ref="K33:K34"/>
    <mergeCell ref="K35:K36"/>
    <mergeCell ref="K37:K38"/>
    <mergeCell ref="K17:K18"/>
    <mergeCell ref="K19:K20"/>
    <mergeCell ref="K21:K22"/>
    <mergeCell ref="K23:K24"/>
    <mergeCell ref="K25:K26"/>
    <mergeCell ref="K27:K28"/>
    <mergeCell ref="K29:K30"/>
    <mergeCell ref="M41:M42"/>
    <mergeCell ref="N41:N42"/>
  </mergeCells>
  <printOptions horizontalCentered="1"/>
  <pageMargins left="0" right="0" top="0" bottom="0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99FF"/>
    <pageSetUpPr fitToPage="1"/>
  </sheetPr>
  <dimension ref="A1:U110"/>
  <sheetViews>
    <sheetView workbookViewId="0">
      <selection sqref="A1:H1"/>
    </sheetView>
  </sheetViews>
  <sheetFormatPr defaultColWidth="14.3984375" defaultRowHeight="15" customHeight="1"/>
  <cols>
    <col min="1" max="1" width="4.69921875" customWidth="1"/>
    <col min="2" max="2" width="4.09765625" customWidth="1"/>
    <col min="3" max="3" width="22.69921875" customWidth="1"/>
    <col min="4" max="4" width="8.69921875" customWidth="1"/>
    <col min="5" max="5" width="6.59765625" customWidth="1"/>
    <col min="6" max="6" width="14" customWidth="1"/>
    <col min="7" max="7" width="24" hidden="1" customWidth="1"/>
    <col min="8" max="8" width="4.8984375" hidden="1" customWidth="1"/>
    <col min="9" max="9" width="5" hidden="1" customWidth="1"/>
    <col min="10" max="10" width="6" hidden="1" customWidth="1"/>
    <col min="11" max="11" width="2" customWidth="1"/>
    <col min="12" max="12" width="4.59765625" customWidth="1"/>
    <col min="13" max="13" width="5" customWidth="1"/>
    <col min="14" max="14" width="22.8984375" customWidth="1"/>
    <col min="15" max="15" width="8.69921875" customWidth="1"/>
    <col min="16" max="16" width="7.296875" customWidth="1"/>
    <col min="17" max="17" width="13.3984375" customWidth="1"/>
    <col min="18" max="18" width="22.3984375" hidden="1" customWidth="1"/>
    <col min="19" max="19" width="4.69921875" hidden="1" customWidth="1"/>
    <col min="20" max="20" width="5.09765625" hidden="1" customWidth="1"/>
    <col min="21" max="21" width="6.59765625" hidden="1" customWidth="1"/>
  </cols>
  <sheetData>
    <row r="1" spans="1:21" ht="12" customHeight="1">
      <c r="A1" s="185"/>
      <c r="B1" s="382" t="s">
        <v>275</v>
      </c>
      <c r="C1" s="322"/>
      <c r="D1" s="186"/>
      <c r="E1" s="383" t="str">
        <f>пр.взв!G4</f>
        <v>В.к.  71  кг</v>
      </c>
      <c r="F1" s="309"/>
      <c r="G1" s="187"/>
      <c r="H1" s="187"/>
      <c r="I1" s="187"/>
      <c r="J1" s="187"/>
      <c r="K1" s="384"/>
      <c r="L1" s="185"/>
      <c r="M1" s="382" t="s">
        <v>275</v>
      </c>
      <c r="N1" s="322"/>
      <c r="O1" s="186"/>
      <c r="P1" s="383" t="str">
        <f>пр.взв!G4</f>
        <v>В.к.  71  кг</v>
      </c>
      <c r="Q1" s="309"/>
      <c r="R1" s="187"/>
      <c r="S1" s="187"/>
      <c r="T1" s="187"/>
      <c r="U1" s="187"/>
    </row>
    <row r="2" spans="1:21" ht="12" customHeight="1">
      <c r="A2" s="188"/>
      <c r="B2" s="189">
        <v>3</v>
      </c>
      <c r="C2" s="190" t="s">
        <v>276</v>
      </c>
      <c r="D2" s="186" t="s">
        <v>279</v>
      </c>
      <c r="E2" s="385" t="s">
        <v>296</v>
      </c>
      <c r="F2" s="322"/>
      <c r="G2" s="191"/>
      <c r="H2" s="191"/>
      <c r="I2" s="191"/>
      <c r="J2" s="191"/>
      <c r="K2" s="289"/>
      <c r="L2" s="188"/>
      <c r="M2" s="189">
        <f>B2</f>
        <v>3</v>
      </c>
      <c r="N2" s="190" t="s">
        <v>276</v>
      </c>
      <c r="O2" s="186" t="str">
        <f>D2</f>
        <v>1/32</v>
      </c>
      <c r="P2" s="385" t="s">
        <v>297</v>
      </c>
      <c r="Q2" s="322"/>
      <c r="R2" s="191"/>
      <c r="S2" s="191"/>
      <c r="T2" s="191"/>
      <c r="U2" s="191"/>
    </row>
    <row r="3" spans="1:21" ht="25.5" customHeight="1">
      <c r="A3" s="192" t="s">
        <v>281</v>
      </c>
      <c r="B3" s="193" t="s">
        <v>9</v>
      </c>
      <c r="C3" s="194" t="s">
        <v>10</v>
      </c>
      <c r="D3" s="195" t="s">
        <v>282</v>
      </c>
      <c r="E3" s="386" t="s">
        <v>283</v>
      </c>
      <c r="F3" s="387"/>
      <c r="G3" s="194" t="s">
        <v>284</v>
      </c>
      <c r="H3" s="196" t="s">
        <v>285</v>
      </c>
      <c r="I3" s="195" t="s">
        <v>286</v>
      </c>
      <c r="J3" s="197" t="s">
        <v>287</v>
      </c>
      <c r="K3" s="289"/>
      <c r="L3" s="192" t="s">
        <v>281</v>
      </c>
      <c r="M3" s="193" t="s">
        <v>9</v>
      </c>
      <c r="N3" s="194" t="s">
        <v>10</v>
      </c>
      <c r="O3" s="195" t="s">
        <v>282</v>
      </c>
      <c r="P3" s="386" t="s">
        <v>283</v>
      </c>
      <c r="Q3" s="387"/>
      <c r="R3" s="194" t="s">
        <v>284</v>
      </c>
      <c r="S3" s="196" t="s">
        <v>285</v>
      </c>
      <c r="T3" s="195" t="s">
        <v>286</v>
      </c>
      <c r="U3" s="197" t="s">
        <v>287</v>
      </c>
    </row>
    <row r="4" spans="1:21" ht="12.75" customHeight="1">
      <c r="A4" s="374">
        <v>1</v>
      </c>
      <c r="B4" s="144">
        <v>1</v>
      </c>
      <c r="C4" s="151" t="str">
        <f>IFERROR(VLOOKUP(B4,пр.взв!$D$6:$Q$70,2,0),"")</f>
        <v>БАГОВ Тимур</v>
      </c>
      <c r="D4" s="152" t="str">
        <f>IFERROR(VLOOKUP(B4,пр.взв!$D$6:$Q$70,5,0),"")</f>
        <v>КМС</v>
      </c>
      <c r="E4" s="152" t="str">
        <f>IFERROR(VLOOKUP(B4,пр.взв!$D$6:$Q$70,6,0),"")</f>
        <v>ЮФО</v>
      </c>
      <c r="F4" s="152" t="str">
        <f>IFERROR(VLOOKUP(B4,пр.взв!$D$6:$Q$70,8,0),"")</f>
        <v>Р.Адыгея</v>
      </c>
      <c r="G4" s="147"/>
      <c r="H4" s="148"/>
      <c r="I4" s="149"/>
      <c r="J4" s="150"/>
      <c r="K4" s="289"/>
      <c r="L4" s="358">
        <v>17</v>
      </c>
      <c r="M4" s="144">
        <v>2</v>
      </c>
      <c r="N4" s="151" t="str">
        <f>IFERROR(VLOOKUP(M4,пр.взв!$D$6:$Q$70,2,0),"")</f>
        <v>КОЛОНТАЙ Артём</v>
      </c>
      <c r="O4" s="152" t="str">
        <f>IFERROR(VLOOKUP(M4,пр.взв!$D$6:$Q$70,5,0),"")</f>
        <v>КМС</v>
      </c>
      <c r="P4" s="152" t="str">
        <f>IFERROR(VLOOKUP(M4,пр.взв!$D$6:$Q$70,6,0),"")</f>
        <v>ЦФО</v>
      </c>
      <c r="Q4" s="152" t="str">
        <f>IFERROR(VLOOKUP(M4,пр.взв!$D$6:$Q$70,8,0),"")</f>
        <v>Ярославская</v>
      </c>
      <c r="R4" s="147"/>
      <c r="S4" s="148"/>
      <c r="T4" s="149"/>
      <c r="U4" s="150"/>
    </row>
    <row r="5" spans="1:21" ht="12.75" customHeight="1">
      <c r="A5" s="303"/>
      <c r="B5" s="157">
        <v>33</v>
      </c>
      <c r="C5" s="158" t="str">
        <f>IFERROR(VLOOKUP(B5,пр.взв!$D$6:$Q$70,2,0),"")</f>
        <v>НАПИДЖЕВ Рахман</v>
      </c>
      <c r="D5" s="161" t="str">
        <f>IFERROR(VLOOKUP(B5,пр.взв!$D$6:$Q$70,5,0),"")</f>
        <v>КМС</v>
      </c>
      <c r="E5" s="161" t="str">
        <f>IFERROR(VLOOKUP(B5,пр.взв!$D$6:$Q$70,6,0),"")</f>
        <v>СКФО</v>
      </c>
      <c r="F5" s="161" t="str">
        <f>IFERROR(VLOOKUP(B5,пр.взв!$D$6:$Q$70,8,0),"")</f>
        <v>КЧР</v>
      </c>
      <c r="G5" s="159"/>
      <c r="H5" s="159"/>
      <c r="I5" s="160"/>
      <c r="J5" s="160"/>
      <c r="K5" s="289"/>
      <c r="L5" s="359"/>
      <c r="M5" s="157">
        <v>34</v>
      </c>
      <c r="N5" s="158" t="str">
        <f>IFERROR(VLOOKUP(M5,пр.взв!$D$6:$Q$70,2,0),"")</f>
        <v>НАЗАРОВ Никита</v>
      </c>
      <c r="O5" s="161" t="str">
        <f>IFERROR(VLOOKUP(M5,пр.взв!$D$6:$Q$70,5,0),"")</f>
        <v>КМС</v>
      </c>
      <c r="P5" s="161" t="str">
        <f>IFERROR(VLOOKUP(M5,пр.взв!$D$6:$Q$70,6,0),"")</f>
        <v>МОС</v>
      </c>
      <c r="Q5" s="161" t="str">
        <f>IFERROR(VLOOKUP(M5,пр.взв!$D$6:$Q$70,8,0),"")</f>
        <v>Москва</v>
      </c>
      <c r="R5" s="159"/>
      <c r="S5" s="159"/>
      <c r="T5" s="160"/>
      <c r="U5" s="160"/>
    </row>
    <row r="6" spans="1:21" ht="12.75" customHeight="1">
      <c r="A6" s="374">
        <v>2</v>
      </c>
      <c r="B6" s="144">
        <v>17</v>
      </c>
      <c r="C6" s="151" t="str">
        <f>IFERROR(VLOOKUP(B6,пр.взв!$D$6:$Q$70,2,0),"")</f>
        <v>ПЭЛЫПИВ  Никита</v>
      </c>
      <c r="D6" s="152" t="str">
        <f>IFERROR(VLOOKUP(B6,пр.взв!$D$6:$Q$70,5,0),"")</f>
        <v>КМС</v>
      </c>
      <c r="E6" s="152" t="str">
        <f>IFERROR(VLOOKUP(B6,пр.взв!$D$6:$Q$70,6,0),"")</f>
        <v>ПФО</v>
      </c>
      <c r="F6" s="152" t="str">
        <f>IFERROR(VLOOKUP(B6,пр.взв!$D$6:$Q$70,8,0),"")</f>
        <v>Саратовская</v>
      </c>
      <c r="G6" s="162"/>
      <c r="H6" s="163"/>
      <c r="I6" s="164"/>
      <c r="J6" s="152"/>
      <c r="K6" s="289"/>
      <c r="L6" s="358">
        <v>18</v>
      </c>
      <c r="M6" s="144">
        <v>18</v>
      </c>
      <c r="N6" s="151" t="str">
        <f>IFERROR(VLOOKUP(M6,пр.взв!$D$6:$Q$70,2,0),"")</f>
        <v>КОРОСТИЕНКО Денис</v>
      </c>
      <c r="O6" s="152" t="str">
        <f>IFERROR(VLOOKUP(M6,пр.взв!$D$6:$Q$70,5,0),"")</f>
        <v>КМС</v>
      </c>
      <c r="P6" s="152" t="str">
        <f>IFERROR(VLOOKUP(M6,пр.взв!$D$6:$Q$70,6,0),"")</f>
        <v>ДВФО</v>
      </c>
      <c r="Q6" s="152" t="str">
        <f>IFERROR(VLOOKUP(M6,пр.взв!$D$6:$Q$70,8,0),"")</f>
        <v>Хабаровский</v>
      </c>
      <c r="R6" s="162"/>
      <c r="S6" s="163"/>
      <c r="T6" s="164"/>
      <c r="U6" s="152"/>
    </row>
    <row r="7" spans="1:21" ht="12.75" customHeight="1">
      <c r="A7" s="303"/>
      <c r="B7" s="157">
        <v>49</v>
      </c>
      <c r="C7" s="158" t="str">
        <f>IFERROR(VLOOKUP(B7,пр.взв!$D$6:$Q$70,2,0),"")</f>
        <v/>
      </c>
      <c r="D7" s="161" t="str">
        <f>IFERROR(VLOOKUP(B7,пр.взв!$D$6:$Q$70,5,0),"")</f>
        <v/>
      </c>
      <c r="E7" s="161" t="str">
        <f>IFERROR(VLOOKUP(B7,пр.взв!$D$6:$Q$70,6,0),"")</f>
        <v/>
      </c>
      <c r="F7" s="161" t="str">
        <f>IFERROR(VLOOKUP(B7,пр.взв!$D$6:$Q$70,8,0),"")</f>
        <v/>
      </c>
      <c r="G7" s="159"/>
      <c r="H7" s="159"/>
      <c r="I7" s="160"/>
      <c r="J7" s="160"/>
      <c r="K7" s="289"/>
      <c r="L7" s="359"/>
      <c r="M7" s="157">
        <v>50</v>
      </c>
      <c r="N7" s="158" t="str">
        <f>IFERROR(VLOOKUP(M7,пр.взв!$D$6:$Q$70,2,0),"")</f>
        <v/>
      </c>
      <c r="O7" s="161" t="str">
        <f>IFERROR(VLOOKUP(M7,пр.взв!$D$6:$Q$70,5,0),"")</f>
        <v/>
      </c>
      <c r="P7" s="161" t="str">
        <f>IFERROR(VLOOKUP(M7,пр.взв!$D$6:$Q$70,6,0),"")</f>
        <v/>
      </c>
      <c r="Q7" s="161" t="str">
        <f>IFERROR(VLOOKUP(M7,пр.взв!$D$6:$Q$70,8,0),"")</f>
        <v/>
      </c>
      <c r="R7" s="159"/>
      <c r="S7" s="159"/>
      <c r="T7" s="160"/>
      <c r="U7" s="160"/>
    </row>
    <row r="8" spans="1:21" ht="12.75" customHeight="1">
      <c r="A8" s="374">
        <v>3</v>
      </c>
      <c r="B8" s="144">
        <v>9</v>
      </c>
      <c r="C8" s="151" t="str">
        <f>IFERROR(VLOOKUP(B8,пр.взв!$D$6:$Q$70,2,0),"")</f>
        <v>ПРОТАСОВ Артем</v>
      </c>
      <c r="D8" s="152" t="str">
        <f>IFERROR(VLOOKUP(B8,пр.взв!$D$6:$Q$70,5,0),"")</f>
        <v>КМС</v>
      </c>
      <c r="E8" s="152" t="str">
        <f>IFERROR(VLOOKUP(B8,пр.взв!$D$6:$Q$70,6,0),"")</f>
        <v>СПБ</v>
      </c>
      <c r="F8" s="152" t="str">
        <f>IFERROR(VLOOKUP(B8,пр.взв!$D$6:$Q$70,8,0),"")</f>
        <v>Санкт-Петербург</v>
      </c>
      <c r="G8" s="147"/>
      <c r="H8" s="148"/>
      <c r="I8" s="149"/>
      <c r="J8" s="150"/>
      <c r="K8" s="289"/>
      <c r="L8" s="358">
        <v>19</v>
      </c>
      <c r="M8" s="144">
        <v>10</v>
      </c>
      <c r="N8" s="151" t="str">
        <f>IFERROR(VLOOKUP(M8,пр.взв!$D$6:$Q$70,2,0),"")</f>
        <v>ТУКСУМБАЕВ  Артём</v>
      </c>
      <c r="O8" s="152" t="str">
        <f>IFERROR(VLOOKUP(M8,пр.взв!$D$6:$Q$70,5,0),"")</f>
        <v>КМС</v>
      </c>
      <c r="P8" s="152" t="str">
        <f>IFERROR(VLOOKUP(M8,пр.взв!$D$6:$Q$70,6,0),"")</f>
        <v>СФО</v>
      </c>
      <c r="Q8" s="152" t="str">
        <f>IFERROR(VLOOKUP(M8,пр.взв!$D$6:$Q$70,8,0),"")</f>
        <v>Алтайский</v>
      </c>
      <c r="R8" s="147"/>
      <c r="S8" s="148"/>
      <c r="T8" s="149"/>
      <c r="U8" s="150"/>
    </row>
    <row r="9" spans="1:21" ht="12.75" customHeight="1">
      <c r="A9" s="303"/>
      <c r="B9" s="157">
        <v>41</v>
      </c>
      <c r="C9" s="158" t="str">
        <f>IFERROR(VLOOKUP(B9,пр.взв!$D$6:$Q$70,2,0),"")</f>
        <v>ВОРОЖЦОВ Егор</v>
      </c>
      <c r="D9" s="161" t="str">
        <f>IFERROR(VLOOKUP(B9,пр.взв!$D$6:$Q$70,5,0),"")</f>
        <v>КМС</v>
      </c>
      <c r="E9" s="161">
        <f>IFERROR(VLOOKUP(B9,пр.взв!$D$6:$Q$70,6,0),"")</f>
        <v>0</v>
      </c>
      <c r="F9" s="161" t="str">
        <f>IFERROR(VLOOKUP(B9,пр.взв!$D$6:$Q$70,8,0),"")</f>
        <v>Кировская</v>
      </c>
      <c r="G9" s="159"/>
      <c r="H9" s="159"/>
      <c r="I9" s="160"/>
      <c r="J9" s="160"/>
      <c r="K9" s="289"/>
      <c r="L9" s="359"/>
      <c r="M9" s="157">
        <v>42</v>
      </c>
      <c r="N9" s="158" t="str">
        <f>IFERROR(VLOOKUP(M9,пр.взв!$D$6:$Q$70,2,0),"")</f>
        <v>АБАЕВ Оразеддин</v>
      </c>
      <c r="O9" s="161" t="str">
        <f>IFERROR(VLOOKUP(M9,пр.взв!$D$6:$Q$70,5,0),"")</f>
        <v>КМС</v>
      </c>
      <c r="P9" s="161" t="str">
        <f>IFERROR(VLOOKUP(M9,пр.взв!$D$6:$Q$70,6,0),"")</f>
        <v>ПФО</v>
      </c>
      <c r="Q9" s="161" t="str">
        <f>IFERROR(VLOOKUP(M9,пр.взв!$D$6:$Q$70,8,0),"")</f>
        <v>Р.Татарстан</v>
      </c>
      <c r="R9" s="159"/>
      <c r="S9" s="159"/>
      <c r="T9" s="160"/>
      <c r="U9" s="160"/>
    </row>
    <row r="10" spans="1:21" ht="12.75" customHeight="1">
      <c r="A10" s="374">
        <v>4</v>
      </c>
      <c r="B10" s="144">
        <v>25</v>
      </c>
      <c r="C10" s="151" t="str">
        <f>IFERROR(VLOOKUP(B10,пр.взв!$D$6:$Q$70,2,0),"")</f>
        <v>АКСЕНОВ Артем</v>
      </c>
      <c r="D10" s="152" t="str">
        <f>IFERROR(VLOOKUP(B10,пр.взв!$D$6:$Q$70,5,0),"")</f>
        <v>КМС</v>
      </c>
      <c r="E10" s="152" t="str">
        <f>IFERROR(VLOOKUP(B10,пр.взв!$D$6:$Q$70,6,0),"")</f>
        <v>СЗФО</v>
      </c>
      <c r="F10" s="152" t="str">
        <f>IFERROR(VLOOKUP(B10,пр.взв!$D$6:$Q$70,8,0),"")</f>
        <v>Калининградская</v>
      </c>
      <c r="G10" s="162"/>
      <c r="H10" s="163"/>
      <c r="I10" s="164"/>
      <c r="J10" s="152"/>
      <c r="K10" s="289"/>
      <c r="L10" s="358">
        <v>20</v>
      </c>
      <c r="M10" s="144">
        <v>26</v>
      </c>
      <c r="N10" s="151" t="str">
        <f>IFERROR(VLOOKUP(M10,пр.взв!$D$6:$Q$70,2,0),"")</f>
        <v>АБИТОВ Алим</v>
      </c>
      <c r="O10" s="152" t="str">
        <f>IFERROR(VLOOKUP(M10,пр.взв!$D$6:$Q$70,5,0),"")</f>
        <v>КМС</v>
      </c>
      <c r="P10" s="152" t="str">
        <f>IFERROR(VLOOKUP(M10,пр.взв!$D$6:$Q$70,6,0),"")</f>
        <v>СКФО</v>
      </c>
      <c r="Q10" s="152" t="str">
        <f>IFERROR(VLOOKUP(M10,пр.взв!$D$6:$Q$70,8,0),"")</f>
        <v>КЧР</v>
      </c>
      <c r="R10" s="153"/>
      <c r="S10" s="154"/>
      <c r="T10" s="155"/>
      <c r="U10" s="156"/>
    </row>
    <row r="11" spans="1:21" ht="12.75" customHeight="1">
      <c r="A11" s="303"/>
      <c r="B11" s="157">
        <v>57</v>
      </c>
      <c r="C11" s="158" t="str">
        <f>IFERROR(VLOOKUP(B11,пр.взв!$D$6:$Q$70,2,0),"")</f>
        <v/>
      </c>
      <c r="D11" s="161" t="str">
        <f>IFERROR(VLOOKUP(B11,пр.взв!$D$6:$Q$70,5,0),"")</f>
        <v/>
      </c>
      <c r="E11" s="161" t="str">
        <f>IFERROR(VLOOKUP(B11,пр.взв!$D$6:$Q$70,6,0),"")</f>
        <v/>
      </c>
      <c r="F11" s="161" t="str">
        <f>IFERROR(VLOOKUP(B11,пр.взв!$D$6:$Q$70,8,0),"")</f>
        <v/>
      </c>
      <c r="G11" s="159"/>
      <c r="H11" s="159"/>
      <c r="I11" s="160"/>
      <c r="J11" s="160"/>
      <c r="K11" s="289"/>
      <c r="L11" s="359"/>
      <c r="M11" s="157">
        <v>58</v>
      </c>
      <c r="N11" s="158" t="str">
        <f>IFERROR(VLOOKUP(M11,пр.взв!$D$6:$Q$70,2,0),"")</f>
        <v/>
      </c>
      <c r="O11" s="161" t="str">
        <f>IFERROR(VLOOKUP(M11,пр.взв!$D$6:$Q$70,5,0),"")</f>
        <v/>
      </c>
      <c r="P11" s="161" t="str">
        <f>IFERROR(VLOOKUP(M11,пр.взв!$D$6:$Q$70,6,0),"")</f>
        <v/>
      </c>
      <c r="Q11" s="161" t="str">
        <f>IFERROR(VLOOKUP(M11,пр.взв!$D$6:$Q$70,8,0),"")</f>
        <v/>
      </c>
      <c r="R11" s="159"/>
      <c r="S11" s="159"/>
      <c r="T11" s="160"/>
      <c r="U11" s="160"/>
    </row>
    <row r="12" spans="1:21" ht="12.75" customHeight="1">
      <c r="A12" s="375">
        <v>5</v>
      </c>
      <c r="B12" s="144">
        <v>5</v>
      </c>
      <c r="C12" s="151" t="str">
        <f>IFERROR(VLOOKUP(B12,пр.взв!$D$6:$Q$70,2,0),"")</f>
        <v>МАРКОВ Егор</v>
      </c>
      <c r="D12" s="152" t="str">
        <f>IFERROR(VLOOKUP(B12,пр.взв!$D$6:$Q$70,5,0),"")</f>
        <v>КМС</v>
      </c>
      <c r="E12" s="152" t="str">
        <f>IFERROR(VLOOKUP(B12,пр.взв!$D$6:$Q$70,6,0),"")</f>
        <v>ЦФО</v>
      </c>
      <c r="F12" s="152" t="str">
        <f>IFERROR(VLOOKUP(B12,пр.взв!$D$6:$Q$70,8,0),"")</f>
        <v>Московская</v>
      </c>
      <c r="G12" s="147"/>
      <c r="H12" s="148"/>
      <c r="I12" s="149"/>
      <c r="J12" s="150"/>
      <c r="K12" s="289"/>
      <c r="L12" s="358">
        <v>21</v>
      </c>
      <c r="M12" s="144">
        <v>6</v>
      </c>
      <c r="N12" s="151" t="str">
        <f>IFERROR(VLOOKUP(M12,пр.взв!$D$6:$Q$70,2,0),"")</f>
        <v>СТАШ Тагир</v>
      </c>
      <c r="O12" s="152" t="str">
        <f>IFERROR(VLOOKUP(M12,пр.взв!$D$6:$Q$70,5,0),"")</f>
        <v>КМС</v>
      </c>
      <c r="P12" s="152" t="str">
        <f>IFERROR(VLOOKUP(M12,пр.взв!$D$6:$Q$70,6,0),"")</f>
        <v>ЮФО</v>
      </c>
      <c r="Q12" s="152" t="str">
        <f>IFERROR(VLOOKUP(M12,пр.взв!$D$6:$Q$70,8,0),"")</f>
        <v>Р.Адыгея</v>
      </c>
      <c r="R12" s="147"/>
      <c r="S12" s="148"/>
      <c r="T12" s="149"/>
      <c r="U12" s="150"/>
    </row>
    <row r="13" spans="1:21" ht="12.75" customHeight="1">
      <c r="A13" s="303"/>
      <c r="B13" s="157">
        <v>37</v>
      </c>
      <c r="C13" s="158" t="str">
        <f>IFERROR(VLOOKUP(B13,пр.взв!$D$6:$Q$70,2,0),"")</f>
        <v>ДУНГЕРОВ Вадим</v>
      </c>
      <c r="D13" s="161" t="str">
        <f>IFERROR(VLOOKUP(B13,пр.взв!$D$6:$Q$70,5,0),"")</f>
        <v>МС</v>
      </c>
      <c r="E13" s="161" t="str">
        <f>IFERROR(VLOOKUP(B13,пр.взв!$D$6:$Q$70,6,0),"")</f>
        <v>МОС</v>
      </c>
      <c r="F13" s="161" t="str">
        <f>IFERROR(VLOOKUP(B13,пр.взв!$D$6:$Q$70,8,0),"")</f>
        <v>Москва</v>
      </c>
      <c r="G13" s="159"/>
      <c r="H13" s="159"/>
      <c r="I13" s="160"/>
      <c r="J13" s="160"/>
      <c r="K13" s="289"/>
      <c r="L13" s="359"/>
      <c r="M13" s="157">
        <v>38</v>
      </c>
      <c r="N13" s="158" t="str">
        <f>IFERROR(VLOOKUP(M13,пр.взв!$D$6:$Q$70,2,0),"")</f>
        <v>ДМИТРИЕВ Владислав</v>
      </c>
      <c r="O13" s="161" t="str">
        <f>IFERROR(VLOOKUP(M13,пр.взв!$D$6:$Q$70,5,0),"")</f>
        <v>КМС</v>
      </c>
      <c r="P13" s="161" t="str">
        <f>IFERROR(VLOOKUP(M13,пр.взв!$D$6:$Q$70,6,0),"")</f>
        <v>СЗФО</v>
      </c>
      <c r="Q13" s="161" t="str">
        <f>IFERROR(VLOOKUP(M13,пр.взв!$D$6:$Q$70,8,0),"")</f>
        <v>Калининградская</v>
      </c>
      <c r="R13" s="159"/>
      <c r="S13" s="159"/>
      <c r="T13" s="160"/>
      <c r="U13" s="160"/>
    </row>
    <row r="14" spans="1:21" ht="12.75" customHeight="1">
      <c r="A14" s="374">
        <v>6</v>
      </c>
      <c r="B14" s="144">
        <v>21</v>
      </c>
      <c r="C14" s="151" t="str">
        <f>IFERROR(VLOOKUP(B14,пр.взв!$D$6:$Q$70,2,0),"")</f>
        <v>ЁСИНАГА Кэйта</v>
      </c>
      <c r="D14" s="152" t="str">
        <f>IFERROR(VLOOKUP(B14,пр.взв!$D$6:$Q$70,5,0),"")</f>
        <v>КМС</v>
      </c>
      <c r="E14" s="152" t="str">
        <f>IFERROR(VLOOKUP(B14,пр.взв!$D$6:$Q$70,6,0),"")</f>
        <v>ДВФО</v>
      </c>
      <c r="F14" s="152" t="str">
        <f>IFERROR(VLOOKUP(B14,пр.взв!$D$6:$Q$70,8,0),"")</f>
        <v>Хабаровский</v>
      </c>
      <c r="G14" s="162"/>
      <c r="H14" s="163"/>
      <c r="I14" s="164"/>
      <c r="J14" s="152"/>
      <c r="K14" s="289"/>
      <c r="L14" s="358">
        <v>22</v>
      </c>
      <c r="M14" s="144">
        <v>22</v>
      </c>
      <c r="N14" s="151" t="str">
        <f>IFERROR(VLOOKUP(M14,пр.взв!$D$6:$Q$70,2,0),"")</f>
        <v>ТРУБНИКОВ Денис</v>
      </c>
      <c r="O14" s="152" t="str">
        <f>IFERROR(VLOOKUP(M14,пр.взв!$D$6:$Q$70,5,0),"")</f>
        <v>1р</v>
      </c>
      <c r="P14" s="152" t="str">
        <f>IFERROR(VLOOKUP(M14,пр.взв!$D$6:$Q$70,6,0),"")</f>
        <v>УФО</v>
      </c>
      <c r="Q14" s="152" t="str">
        <f>IFERROR(VLOOKUP(M14,пр.взв!$D$6:$Q$70,8,0),"")</f>
        <v>Свердловская</v>
      </c>
      <c r="R14" s="162"/>
      <c r="S14" s="163"/>
      <c r="T14" s="164"/>
      <c r="U14" s="152"/>
    </row>
    <row r="15" spans="1:21" ht="12.75" customHeight="1">
      <c r="A15" s="311"/>
      <c r="B15" s="157">
        <v>53</v>
      </c>
      <c r="C15" s="158" t="str">
        <f>IFERROR(VLOOKUP(B15,пр.взв!$D$6:$Q$70,2,0),"")</f>
        <v/>
      </c>
      <c r="D15" s="161" t="str">
        <f>IFERROR(VLOOKUP(B15,пр.взв!$D$6:$Q$70,5,0),"")</f>
        <v/>
      </c>
      <c r="E15" s="161" t="str">
        <f>IFERROR(VLOOKUP(B15,пр.взв!$D$6:$Q$70,6,0),"")</f>
        <v/>
      </c>
      <c r="F15" s="161" t="str">
        <f>IFERROR(VLOOKUP(B15,пр.взв!$D$6:$Q$70,8,0),"")</f>
        <v/>
      </c>
      <c r="G15" s="159"/>
      <c r="H15" s="159"/>
      <c r="I15" s="160"/>
      <c r="J15" s="160"/>
      <c r="K15" s="289"/>
      <c r="L15" s="359"/>
      <c r="M15" s="157">
        <v>54</v>
      </c>
      <c r="N15" s="158" t="str">
        <f>IFERROR(VLOOKUP(M15,пр.взв!$D$6:$Q$70,2,0),"")</f>
        <v/>
      </c>
      <c r="O15" s="161" t="str">
        <f>IFERROR(VLOOKUP(M15,пр.взв!$D$6:$Q$70,5,0),"")</f>
        <v/>
      </c>
      <c r="P15" s="161" t="str">
        <f>IFERROR(VLOOKUP(M15,пр.взв!$D$6:$Q$70,6,0),"")</f>
        <v/>
      </c>
      <c r="Q15" s="161" t="str">
        <f>IFERROR(VLOOKUP(M15,пр.взв!$D$6:$Q$70,8,0),"")</f>
        <v/>
      </c>
      <c r="R15" s="159"/>
      <c r="S15" s="159"/>
      <c r="T15" s="160"/>
      <c r="U15" s="160"/>
    </row>
    <row r="16" spans="1:21" ht="12.75" customHeight="1">
      <c r="A16" s="374">
        <v>7</v>
      </c>
      <c r="B16" s="144">
        <v>13</v>
      </c>
      <c r="C16" s="151" t="str">
        <f>IFERROR(VLOOKUP(B16,пр.взв!$D$6:$Q$70,2,0),"")</f>
        <v>НЕДОИМКИН  Максим</v>
      </c>
      <c r="D16" s="152" t="str">
        <f>IFERROR(VLOOKUP(B16,пр.взв!$D$6:$Q$70,5,0),"")</f>
        <v>КМС</v>
      </c>
      <c r="E16" s="152" t="str">
        <f>IFERROR(VLOOKUP(B16,пр.взв!$D$6:$Q$70,6,0),"")</f>
        <v>СФО</v>
      </c>
      <c r="F16" s="152" t="str">
        <f>IFERROR(VLOOKUP(B16,пр.взв!$D$6:$Q$70,8,0),"")</f>
        <v>Алтайский</v>
      </c>
      <c r="G16" s="147"/>
      <c r="H16" s="148"/>
      <c r="I16" s="149"/>
      <c r="J16" s="150"/>
      <c r="K16" s="289"/>
      <c r="L16" s="358">
        <v>23</v>
      </c>
      <c r="M16" s="144">
        <v>14</v>
      </c>
      <c r="N16" s="151" t="str">
        <f>IFERROR(VLOOKUP(M16,пр.взв!$D$6:$Q$70,2,0),"")</f>
        <v>ШАЛЫГИН Нестор</v>
      </c>
      <c r="O16" s="152" t="str">
        <f>IFERROR(VLOOKUP(M16,пр.взв!$D$6:$Q$70,5,0),"")</f>
        <v>КМС</v>
      </c>
      <c r="P16" s="152" t="str">
        <f>IFERROR(VLOOKUP(M16,пр.взв!$D$6:$Q$70,6,0),"")</f>
        <v>МОС</v>
      </c>
      <c r="Q16" s="152" t="str">
        <f>IFERROR(VLOOKUP(M16,пр.взв!$D$6:$Q$70,8,0),"")</f>
        <v>Москва</v>
      </c>
      <c r="R16" s="147"/>
      <c r="S16" s="148"/>
      <c r="T16" s="149"/>
      <c r="U16" s="150"/>
    </row>
    <row r="17" spans="1:21" ht="12.75" customHeight="1">
      <c r="A17" s="303"/>
      <c r="B17" s="157">
        <v>45</v>
      </c>
      <c r="C17" s="158" t="str">
        <f>IFERROR(VLOOKUP(B17,пр.взв!$D$6:$Q$70,2,0),"")</f>
        <v/>
      </c>
      <c r="D17" s="161" t="str">
        <f>IFERROR(VLOOKUP(B17,пр.взв!$D$6:$Q$70,5,0),"")</f>
        <v/>
      </c>
      <c r="E17" s="161" t="str">
        <f>IFERROR(VLOOKUP(B17,пр.взв!$D$6:$Q$70,6,0),"")</f>
        <v/>
      </c>
      <c r="F17" s="161" t="str">
        <f>IFERROR(VLOOKUP(B17,пр.взв!$D$6:$Q$70,8,0),"")</f>
        <v/>
      </c>
      <c r="G17" s="159"/>
      <c r="H17" s="159"/>
      <c r="I17" s="160"/>
      <c r="J17" s="160"/>
      <c r="K17" s="289"/>
      <c r="L17" s="359"/>
      <c r="M17" s="157">
        <v>46</v>
      </c>
      <c r="N17" s="158" t="str">
        <f>IFERROR(VLOOKUP(M17,пр.взв!$D$6:$Q$70,2,0),"")</f>
        <v/>
      </c>
      <c r="O17" s="161" t="str">
        <f>IFERROR(VLOOKUP(M17,пр.взв!$D$6:$Q$70,5,0),"")</f>
        <v/>
      </c>
      <c r="P17" s="161" t="str">
        <f>IFERROR(VLOOKUP(M17,пр.взв!$D$6:$Q$70,6,0),"")</f>
        <v/>
      </c>
      <c r="Q17" s="161" t="str">
        <f>IFERROR(VLOOKUP(M17,пр.взв!$D$6:$Q$70,8,0),"")</f>
        <v/>
      </c>
      <c r="R17" s="159"/>
      <c r="S17" s="159"/>
      <c r="T17" s="160"/>
      <c r="U17" s="160"/>
    </row>
    <row r="18" spans="1:21" ht="12.75" customHeight="1">
      <c r="A18" s="374">
        <v>8</v>
      </c>
      <c r="B18" s="144">
        <v>29</v>
      </c>
      <c r="C18" s="151" t="str">
        <f>IFERROR(VLOOKUP(B18,пр.взв!$D$6:$Q$70,2,0),"")</f>
        <v>РАШКИН Никита</v>
      </c>
      <c r="D18" s="152" t="str">
        <f>IFERROR(VLOOKUP(B18,пр.взв!$D$6:$Q$70,5,0),"")</f>
        <v>КМС</v>
      </c>
      <c r="E18" s="152" t="str">
        <f>IFERROR(VLOOKUP(B18,пр.взв!$D$6:$Q$70,6,0),"")</f>
        <v>УФО</v>
      </c>
      <c r="F18" s="152" t="str">
        <f>IFERROR(VLOOKUP(B18,пр.взв!$D$6:$Q$70,8,0),"")</f>
        <v>Свердловская</v>
      </c>
      <c r="G18" s="162"/>
      <c r="H18" s="163"/>
      <c r="I18" s="164"/>
      <c r="J18" s="152"/>
      <c r="K18" s="289"/>
      <c r="L18" s="360">
        <v>24</v>
      </c>
      <c r="M18" s="144">
        <v>30</v>
      </c>
      <c r="N18" s="151" t="str">
        <f>IFERROR(VLOOKUP(M18,пр.взв!$D$6:$Q$70,2,0),"")</f>
        <v>ШВЕЦ Павел</v>
      </c>
      <c r="O18" s="152" t="str">
        <f>IFERROR(VLOOKUP(M18,пр.взв!$D$6:$Q$70,5,0),"")</f>
        <v>КМС</v>
      </c>
      <c r="P18" s="152" t="str">
        <f>IFERROR(VLOOKUP(M18,пр.взв!$D$6:$Q$70,6,0),"")</f>
        <v>ЦФО</v>
      </c>
      <c r="Q18" s="152" t="str">
        <f>IFERROR(VLOOKUP(M18,пр.взв!$D$6:$Q$70,8,0),"")</f>
        <v>Брянская</v>
      </c>
      <c r="R18" s="153"/>
      <c r="S18" s="154"/>
      <c r="T18" s="155"/>
      <c r="U18" s="156"/>
    </row>
    <row r="19" spans="1:21" ht="12.75" customHeight="1">
      <c r="A19" s="311"/>
      <c r="B19" s="157">
        <v>61</v>
      </c>
      <c r="C19" s="158" t="str">
        <f>IFERROR(VLOOKUP(B19,пр.взв!$D$6:$Q$70,2,0),"")</f>
        <v/>
      </c>
      <c r="D19" s="161" t="str">
        <f>IFERROR(VLOOKUP(B19,пр.взв!$D$6:$Q$70,5,0),"")</f>
        <v/>
      </c>
      <c r="E19" s="161" t="str">
        <f>IFERROR(VLOOKUP(B19,пр.взв!$D$6:$Q$70,6,0),"")</f>
        <v/>
      </c>
      <c r="F19" s="161" t="str">
        <f>IFERROR(VLOOKUP(B19,пр.взв!$D$6:$Q$70,8,0),"")</f>
        <v/>
      </c>
      <c r="G19" s="159"/>
      <c r="H19" s="159"/>
      <c r="I19" s="160"/>
      <c r="J19" s="160"/>
      <c r="K19" s="289"/>
      <c r="L19" s="361"/>
      <c r="M19" s="157">
        <v>62</v>
      </c>
      <c r="N19" s="158" t="str">
        <f>IFERROR(VLOOKUP(M19,пр.взв!$D$6:$Q$70,2,0),"")</f>
        <v/>
      </c>
      <c r="O19" s="161" t="str">
        <f>IFERROR(VLOOKUP(M19,пр.взв!$D$6:$Q$70,5,0),"")</f>
        <v/>
      </c>
      <c r="P19" s="161" t="str">
        <f>IFERROR(VLOOKUP(M19,пр.взв!$D$6:$Q$70,6,0),"")</f>
        <v/>
      </c>
      <c r="Q19" s="161" t="str">
        <f>IFERROR(VLOOKUP(M19,пр.взв!$D$6:$Q$70,8,0),"")</f>
        <v/>
      </c>
      <c r="R19" s="159"/>
      <c r="S19" s="159"/>
      <c r="T19" s="160"/>
      <c r="U19" s="160"/>
    </row>
    <row r="20" spans="1:21" ht="13.5" customHeight="1">
      <c r="A20" s="374">
        <v>9</v>
      </c>
      <c r="B20" s="165">
        <v>3</v>
      </c>
      <c r="C20" s="151" t="str">
        <f>IFERROR(VLOOKUP(B20,пр.взв!$D$6:$Q$70,2,0),"")</f>
        <v>ГОРШКОВ Фёдор</v>
      </c>
      <c r="D20" s="152" t="str">
        <f>IFERROR(VLOOKUP(B20,пр.взв!$D$6:$Q$70,5,0),"")</f>
        <v>КМС</v>
      </c>
      <c r="E20" s="152" t="str">
        <f>IFERROR(VLOOKUP(B20,пр.взв!$D$6:$Q$70,6,0),"")</f>
        <v>СЗФО</v>
      </c>
      <c r="F20" s="152" t="str">
        <f>IFERROR(VLOOKUP(B20,пр.взв!$D$6:$Q$70,8,0),"")</f>
        <v>Санкт-Петербург</v>
      </c>
      <c r="G20" s="147"/>
      <c r="H20" s="148"/>
      <c r="I20" s="149"/>
      <c r="J20" s="150"/>
      <c r="K20" s="289"/>
      <c r="L20" s="362">
        <v>25</v>
      </c>
      <c r="M20" s="165">
        <v>4</v>
      </c>
      <c r="N20" s="151" t="str">
        <f>IFERROR(VLOOKUP(M20,пр.взв!$D$6:$Q$70,2,0),"")</f>
        <v>ЧЕРНИЙ  Михаил</v>
      </c>
      <c r="O20" s="152" t="str">
        <f>IFERROR(VLOOKUP(M20,пр.взв!$D$6:$Q$70,5,0),"")</f>
        <v>КМС</v>
      </c>
      <c r="P20" s="152" t="str">
        <f>IFERROR(VLOOKUP(M20,пр.взв!$D$6:$Q$70,6,0),"")</f>
        <v>ЮФО</v>
      </c>
      <c r="Q20" s="152" t="str">
        <f>IFERROR(VLOOKUP(M20,пр.взв!$D$6:$Q$70,8,0),"")</f>
        <v>Краснодарский</v>
      </c>
      <c r="R20" s="147"/>
      <c r="S20" s="148"/>
      <c r="T20" s="149"/>
      <c r="U20" s="172"/>
    </row>
    <row r="21" spans="1:21" ht="12.75" customHeight="1">
      <c r="A21" s="303"/>
      <c r="B21" s="157">
        <v>35</v>
      </c>
      <c r="C21" s="158" t="str">
        <f>IFERROR(VLOOKUP(B21,пр.взв!$D$6:$Q$70,2,0),"")</f>
        <v>КОЗЫРСКИЙ Родион</v>
      </c>
      <c r="D21" s="161" t="str">
        <f>IFERROR(VLOOKUP(B21,пр.взв!$D$6:$Q$70,5,0),"")</f>
        <v>КМС</v>
      </c>
      <c r="E21" s="161" t="str">
        <f>IFERROR(VLOOKUP(B21,пр.взв!$D$6:$Q$70,6,0),"")</f>
        <v>ДВФО</v>
      </c>
      <c r="F21" s="161" t="str">
        <f>IFERROR(VLOOKUP(B21,пр.взв!$D$6:$Q$70,8,0),"")</f>
        <v>Хабаровский</v>
      </c>
      <c r="G21" s="159"/>
      <c r="H21" s="159"/>
      <c r="I21" s="160"/>
      <c r="J21" s="160"/>
      <c r="K21" s="289"/>
      <c r="L21" s="361"/>
      <c r="M21" s="157">
        <v>36</v>
      </c>
      <c r="N21" s="158" t="str">
        <f>IFERROR(VLOOKUP(M21,пр.взв!$D$6:$Q$70,2,0),"")</f>
        <v>ВОЛКОВ Александр</v>
      </c>
      <c r="O21" s="161" t="str">
        <f>IFERROR(VLOOKUP(M21,пр.взв!$D$6:$Q$70,5,0),"")</f>
        <v>КМС</v>
      </c>
      <c r="P21" s="161" t="str">
        <f>IFERROR(VLOOKUP(M21,пр.взв!$D$6:$Q$70,6,0),"")</f>
        <v>ДВФО</v>
      </c>
      <c r="Q21" s="161" t="str">
        <f>IFERROR(VLOOKUP(M21,пр.взв!$D$6:$Q$70,8,0),"")</f>
        <v>Приморский</v>
      </c>
      <c r="R21" s="159"/>
      <c r="S21" s="159"/>
      <c r="T21" s="160"/>
      <c r="U21" s="160"/>
    </row>
    <row r="22" spans="1:21" ht="12.75" customHeight="1">
      <c r="A22" s="374">
        <v>10</v>
      </c>
      <c r="B22" s="144">
        <v>19</v>
      </c>
      <c r="C22" s="151" t="str">
        <f>IFERROR(VLOOKUP(B22,пр.взв!$D$6:$Q$70,2,0),"")</f>
        <v>ГОЛОВ Глеб</v>
      </c>
      <c r="D22" s="152" t="str">
        <f>IFERROR(VLOOKUP(B22,пр.взв!$D$6:$Q$70,5,0),"")</f>
        <v>КМС</v>
      </c>
      <c r="E22" s="152" t="str">
        <f>IFERROR(VLOOKUP(B22,пр.взв!$D$6:$Q$70,6,0),"")</f>
        <v>ПФО</v>
      </c>
      <c r="F22" s="152" t="str">
        <f>IFERROR(VLOOKUP(B22,пр.взв!$D$6:$Q$70,8,0),"")</f>
        <v>Р.Татарстан</v>
      </c>
      <c r="G22" s="162"/>
      <c r="H22" s="163"/>
      <c r="I22" s="164"/>
      <c r="J22" s="152"/>
      <c r="K22" s="289"/>
      <c r="L22" s="358">
        <v>26</v>
      </c>
      <c r="M22" s="144">
        <v>20</v>
      </c>
      <c r="N22" s="151" t="str">
        <f>IFERROR(VLOOKUP(M22,пр.взв!$D$6:$Q$70,2,0),"")</f>
        <v>ТУРАЙКИН  Алексей</v>
      </c>
      <c r="O22" s="152" t="str">
        <f>IFERROR(VLOOKUP(M22,пр.взв!$D$6:$Q$70,5,0),"")</f>
        <v>КМС</v>
      </c>
      <c r="P22" s="152" t="str">
        <f>IFERROR(VLOOKUP(M22,пр.взв!$D$6:$Q$70,6,0),"")</f>
        <v>ДВФО</v>
      </c>
      <c r="Q22" s="152" t="str">
        <f>IFERROR(VLOOKUP(M22,пр.взв!$D$6:$Q$70,8,0),"")</f>
        <v>Хабаровский</v>
      </c>
      <c r="R22" s="162"/>
      <c r="S22" s="163"/>
      <c r="T22" s="164"/>
      <c r="U22" s="152"/>
    </row>
    <row r="23" spans="1:21" ht="12.75" customHeight="1">
      <c r="A23" s="311"/>
      <c r="B23" s="157">
        <v>51</v>
      </c>
      <c r="C23" s="158" t="str">
        <f>IFERROR(VLOOKUP(B23,пр.взв!$D$6:$Q$70,2,0),"")</f>
        <v/>
      </c>
      <c r="D23" s="161" t="str">
        <f>IFERROR(VLOOKUP(B23,пр.взв!$D$6:$Q$70,5,0),"")</f>
        <v/>
      </c>
      <c r="E23" s="161" t="str">
        <f>IFERROR(VLOOKUP(B23,пр.взв!$D$6:$Q$70,6,0),"")</f>
        <v/>
      </c>
      <c r="F23" s="161" t="str">
        <f>IFERROR(VLOOKUP(B23,пр.взв!$D$6:$Q$70,8,0),"")</f>
        <v/>
      </c>
      <c r="G23" s="159"/>
      <c r="H23" s="159"/>
      <c r="I23" s="160"/>
      <c r="J23" s="160"/>
      <c r="K23" s="289"/>
      <c r="L23" s="359"/>
      <c r="M23" s="157">
        <v>52</v>
      </c>
      <c r="N23" s="158" t="str">
        <f>IFERROR(VLOOKUP(M23,пр.взв!$D$6:$Q$70,2,0),"")</f>
        <v/>
      </c>
      <c r="O23" s="161" t="str">
        <f>IFERROR(VLOOKUP(M23,пр.взв!$D$6:$Q$70,5,0),"")</f>
        <v/>
      </c>
      <c r="P23" s="161" t="str">
        <f>IFERROR(VLOOKUP(M23,пр.взв!$D$6:$Q$70,6,0),"")</f>
        <v/>
      </c>
      <c r="Q23" s="161" t="str">
        <f>IFERROR(VLOOKUP(M23,пр.взв!$D$6:$Q$70,8,0),"")</f>
        <v/>
      </c>
      <c r="R23" s="159"/>
      <c r="S23" s="159"/>
      <c r="T23" s="160"/>
      <c r="U23" s="160"/>
    </row>
    <row r="24" spans="1:21" ht="12.75" customHeight="1">
      <c r="A24" s="374">
        <v>11</v>
      </c>
      <c r="B24" s="144">
        <v>11</v>
      </c>
      <c r="C24" s="151" t="str">
        <f>IFERROR(VLOOKUP(B24,пр.взв!$D$6:$Q$70,2,0),"")</f>
        <v>НАДЫРОВ  Адик</v>
      </c>
      <c r="D24" s="152" t="str">
        <f>IFERROR(VLOOKUP(B24,пр.взв!$D$6:$Q$70,5,0),"")</f>
        <v>КМС</v>
      </c>
      <c r="E24" s="152" t="str">
        <f>IFERROR(VLOOKUP(B24,пр.взв!$D$6:$Q$70,6,0),"")</f>
        <v>ЦФО</v>
      </c>
      <c r="F24" s="152" t="str">
        <f>IFERROR(VLOOKUP(B24,пр.взв!$D$6:$Q$70,8,0),"")</f>
        <v>Воронежская</v>
      </c>
      <c r="G24" s="147"/>
      <c r="H24" s="148"/>
      <c r="I24" s="149"/>
      <c r="J24" s="150"/>
      <c r="K24" s="289"/>
      <c r="L24" s="358">
        <v>27</v>
      </c>
      <c r="M24" s="144">
        <v>12</v>
      </c>
      <c r="N24" s="151" t="str">
        <f>IFERROR(VLOOKUP(M24,пр.взв!$D$6:$Q$70,2,0),"")</f>
        <v>СОМСИН Антон</v>
      </c>
      <c r="O24" s="152" t="str">
        <f>IFERROR(VLOOKUP(M24,пр.взв!$D$6:$Q$70,5,0),"")</f>
        <v>КМС</v>
      </c>
      <c r="P24" s="152" t="str">
        <f>IFERROR(VLOOKUP(M24,пр.взв!$D$6:$Q$70,6,0),"")</f>
        <v>ЦФО</v>
      </c>
      <c r="Q24" s="152" t="str">
        <f>IFERROR(VLOOKUP(M24,пр.взв!$D$6:$Q$70,8,0),"")</f>
        <v>Воронежская</v>
      </c>
      <c r="R24" s="147"/>
      <c r="S24" s="148"/>
      <c r="T24" s="149"/>
      <c r="U24" s="150"/>
    </row>
    <row r="25" spans="1:21" ht="12.75" customHeight="1">
      <c r="A25" s="303"/>
      <c r="B25" s="157">
        <v>43</v>
      </c>
      <c r="C25" s="158" t="str">
        <f>IFERROR(VLOOKUP(B25,пр.взв!$D$6:$Q$70,2,0),"")</f>
        <v/>
      </c>
      <c r="D25" s="161" t="str">
        <f>IFERROR(VLOOKUP(B25,пр.взв!$D$6:$Q$70,5,0),"")</f>
        <v/>
      </c>
      <c r="E25" s="161" t="str">
        <f>IFERROR(VLOOKUP(B25,пр.взв!$D$6:$Q$70,6,0),"")</f>
        <v/>
      </c>
      <c r="F25" s="161" t="str">
        <f>IFERROR(VLOOKUP(B25,пр.взв!$D$6:$Q$70,8,0),"")</f>
        <v/>
      </c>
      <c r="G25" s="159"/>
      <c r="H25" s="159"/>
      <c r="I25" s="160"/>
      <c r="J25" s="160"/>
      <c r="K25" s="289"/>
      <c r="L25" s="359"/>
      <c r="M25" s="157">
        <v>44</v>
      </c>
      <c r="N25" s="158" t="str">
        <f>IFERROR(VLOOKUP(M25,пр.взв!$D$6:$Q$70,2,0),"")</f>
        <v/>
      </c>
      <c r="O25" s="161" t="str">
        <f>IFERROR(VLOOKUP(M25,пр.взв!$D$6:$Q$70,5,0),"")</f>
        <v/>
      </c>
      <c r="P25" s="161" t="str">
        <f>IFERROR(VLOOKUP(M25,пр.взв!$D$6:$Q$70,6,0),"")</f>
        <v/>
      </c>
      <c r="Q25" s="161" t="str">
        <f>IFERROR(VLOOKUP(M25,пр.взв!$D$6:$Q$70,8,0),"")</f>
        <v/>
      </c>
      <c r="R25" s="159"/>
      <c r="S25" s="159"/>
      <c r="T25" s="160"/>
      <c r="U25" s="160"/>
    </row>
    <row r="26" spans="1:21" ht="12.75" customHeight="1">
      <c r="A26" s="374">
        <v>12</v>
      </c>
      <c r="B26" s="144">
        <v>27</v>
      </c>
      <c r="C26" s="151" t="str">
        <f>IFERROR(VLOOKUP(B26,пр.взв!$D$6:$Q$70,2,0),"")</f>
        <v>ЧEРНЫЙ Ростислав</v>
      </c>
      <c r="D26" s="152" t="str">
        <f>IFERROR(VLOOKUP(B26,пр.взв!$D$6:$Q$70,5,0),"")</f>
        <v>МС</v>
      </c>
      <c r="E26" s="152" t="str">
        <f>IFERROR(VLOOKUP(B26,пр.взв!$D$6:$Q$70,6,0),"")</f>
        <v>МОС</v>
      </c>
      <c r="F26" s="152" t="str">
        <f>IFERROR(VLOOKUP(B26,пр.взв!$D$6:$Q$70,8,0),"")</f>
        <v>Москва</v>
      </c>
      <c r="G26" s="162"/>
      <c r="H26" s="163"/>
      <c r="I26" s="164"/>
      <c r="J26" s="152"/>
      <c r="K26" s="289"/>
      <c r="L26" s="358">
        <v>28</v>
      </c>
      <c r="M26" s="144">
        <v>28</v>
      </c>
      <c r="N26" s="151" t="str">
        <f>IFERROR(VLOOKUP(M26,пр.взв!$D$6:$Q$70,2,0),"")</f>
        <v>ВАНЮШИН Максим</v>
      </c>
      <c r="O26" s="152" t="str">
        <f>IFERROR(VLOOKUP(M26,пр.взв!$D$6:$Q$70,5,0),"")</f>
        <v>КМС</v>
      </c>
      <c r="P26" s="152" t="str">
        <f>IFERROR(VLOOKUP(M26,пр.взв!$D$6:$Q$70,6,0),"")</f>
        <v>ЦФО</v>
      </c>
      <c r="Q26" s="152" t="str">
        <f>IFERROR(VLOOKUP(M26,пр.взв!$D$6:$Q$70,8,0),"")</f>
        <v>Рязанская</v>
      </c>
      <c r="R26" s="153"/>
      <c r="S26" s="154"/>
      <c r="T26" s="155"/>
      <c r="U26" s="156"/>
    </row>
    <row r="27" spans="1:21" ht="12.75" customHeight="1">
      <c r="A27" s="311"/>
      <c r="B27" s="157">
        <v>59</v>
      </c>
      <c r="C27" s="158" t="str">
        <f>IFERROR(VLOOKUP(B27,пр.взв!$D$6:$Q$70,2,0),"")</f>
        <v/>
      </c>
      <c r="D27" s="161" t="str">
        <f>IFERROR(VLOOKUP(B27,пр.взв!$D$6:$Q$70,5,0),"")</f>
        <v/>
      </c>
      <c r="E27" s="161" t="str">
        <f>IFERROR(VLOOKUP(B27,пр.взв!$D$6:$Q$70,6,0),"")</f>
        <v/>
      </c>
      <c r="F27" s="161" t="str">
        <f>IFERROR(VLOOKUP(B27,пр.взв!$D$6:$Q$70,8,0),"")</f>
        <v/>
      </c>
      <c r="G27" s="159"/>
      <c r="H27" s="159"/>
      <c r="I27" s="160"/>
      <c r="J27" s="160"/>
      <c r="K27" s="289"/>
      <c r="L27" s="359"/>
      <c r="M27" s="157">
        <v>60</v>
      </c>
      <c r="N27" s="158" t="str">
        <f>IFERROR(VLOOKUP(M27,пр.взв!$D$6:$Q$70,2,0),"")</f>
        <v/>
      </c>
      <c r="O27" s="161" t="str">
        <f>IFERROR(VLOOKUP(M27,пр.взв!$D$6:$Q$70,5,0),"")</f>
        <v/>
      </c>
      <c r="P27" s="161" t="str">
        <f>IFERROR(VLOOKUP(M27,пр.взв!$D$6:$Q$70,6,0),"")</f>
        <v/>
      </c>
      <c r="Q27" s="161" t="str">
        <f>IFERROR(VLOOKUP(M27,пр.взв!$D$6:$Q$70,8,0),"")</f>
        <v/>
      </c>
      <c r="R27" s="159"/>
      <c r="S27" s="159"/>
      <c r="T27" s="160"/>
      <c r="U27" s="160"/>
    </row>
    <row r="28" spans="1:21" ht="12.75" customHeight="1">
      <c r="A28" s="374">
        <v>13</v>
      </c>
      <c r="B28" s="144">
        <v>7</v>
      </c>
      <c r="C28" s="151" t="str">
        <f>IFERROR(VLOOKUP(B28,пр.взв!$D$6:$Q$70,2,0),"")</f>
        <v>СТОЛБОВ Иван</v>
      </c>
      <c r="D28" s="152" t="str">
        <f>IFERROR(VLOOKUP(B28,пр.взв!$D$6:$Q$70,5,0),"")</f>
        <v>КМС</v>
      </c>
      <c r="E28" s="152" t="str">
        <f>IFERROR(VLOOKUP(B28,пр.взв!$D$6:$Q$70,6,0),"")</f>
        <v>ПФО</v>
      </c>
      <c r="F28" s="152" t="str">
        <f>IFERROR(VLOOKUP(B28,пр.взв!$D$6:$Q$70,8,0),"")</f>
        <v>Чувашская</v>
      </c>
      <c r="G28" s="147"/>
      <c r="H28" s="148"/>
      <c r="I28" s="149"/>
      <c r="J28" s="150"/>
      <c r="K28" s="289"/>
      <c r="L28" s="358">
        <v>29</v>
      </c>
      <c r="M28" s="144">
        <v>8</v>
      </c>
      <c r="N28" s="151" t="str">
        <f>IFERROR(VLOOKUP(M28,пр.взв!$D$6:$Q$70,2,0),"")</f>
        <v>ГАЙРБЕКОВ Умар</v>
      </c>
      <c r="O28" s="152" t="str">
        <f>IFERROR(VLOOKUP(M28,пр.взв!$D$6:$Q$70,5,0),"")</f>
        <v>КМС</v>
      </c>
      <c r="P28" s="152" t="str">
        <f>IFERROR(VLOOKUP(M28,пр.взв!$D$6:$Q$70,6,0),"")</f>
        <v>ПФО</v>
      </c>
      <c r="Q28" s="152" t="str">
        <f>IFERROR(VLOOKUP(M28,пр.взв!$D$6:$Q$70,8,0),"")</f>
        <v>Самарская</v>
      </c>
      <c r="R28" s="147"/>
      <c r="S28" s="148"/>
      <c r="T28" s="149"/>
      <c r="U28" s="150"/>
    </row>
    <row r="29" spans="1:21" ht="12.75" customHeight="1">
      <c r="A29" s="303"/>
      <c r="B29" s="157">
        <v>39</v>
      </c>
      <c r="C29" s="158" t="str">
        <f>IFERROR(VLOOKUP(B29,пр.взв!$D$6:$Q$70,2,0),"")</f>
        <v>НАШ  Расул</v>
      </c>
      <c r="D29" s="161" t="str">
        <f>IFERROR(VLOOKUP(B29,пр.взв!$D$6:$Q$70,5,0),"")</f>
        <v>КМС</v>
      </c>
      <c r="E29" s="161" t="str">
        <f>IFERROR(VLOOKUP(B29,пр.взв!$D$6:$Q$70,6,0),"")</f>
        <v>ЮФО</v>
      </c>
      <c r="F29" s="161" t="str">
        <f>IFERROR(VLOOKUP(B29,пр.взв!$D$6:$Q$70,8,0),"")</f>
        <v>Р.Адыгея</v>
      </c>
      <c r="G29" s="159"/>
      <c r="H29" s="159"/>
      <c r="I29" s="160"/>
      <c r="J29" s="160"/>
      <c r="K29" s="289"/>
      <c r="L29" s="359"/>
      <c r="M29" s="157">
        <v>40</v>
      </c>
      <c r="N29" s="158" t="str">
        <f>IFERROR(VLOOKUP(M29,пр.взв!$D$6:$Q$70,2,0),"")</f>
        <v>РУШЕВ Николай</v>
      </c>
      <c r="O29" s="161" t="str">
        <f>IFERROR(VLOOKUP(M29,пр.взв!$D$6:$Q$70,5,0),"")</f>
        <v>КМС</v>
      </c>
      <c r="P29" s="161" t="str">
        <f>IFERROR(VLOOKUP(M29,пр.взв!$D$6:$Q$70,6,0),"")</f>
        <v>МОС</v>
      </c>
      <c r="Q29" s="161" t="str">
        <f>IFERROR(VLOOKUP(M29,пр.взв!$D$6:$Q$70,8,0),"")</f>
        <v>Москва</v>
      </c>
      <c r="R29" s="159"/>
      <c r="S29" s="159"/>
      <c r="T29" s="160"/>
      <c r="U29" s="160"/>
    </row>
    <row r="30" spans="1:21" ht="12.75" customHeight="1">
      <c r="A30" s="374">
        <v>14</v>
      </c>
      <c r="B30" s="144">
        <v>23</v>
      </c>
      <c r="C30" s="151" t="str">
        <f>IFERROR(VLOOKUP(B30,пр.взв!$D$6:$Q$70,2,0),"")</f>
        <v>СКИБА Владислав</v>
      </c>
      <c r="D30" s="152" t="str">
        <f>IFERROR(VLOOKUP(B30,пр.взв!$D$6:$Q$70,5,0),"")</f>
        <v>КМС</v>
      </c>
      <c r="E30" s="152" t="str">
        <f>IFERROR(VLOOKUP(B30,пр.взв!$D$6:$Q$70,6,0),"")</f>
        <v>СФО</v>
      </c>
      <c r="F30" s="152" t="str">
        <f>IFERROR(VLOOKUP(B30,пр.взв!$D$6:$Q$70,8,0),"")</f>
        <v>Новосибирская</v>
      </c>
      <c r="G30" s="162"/>
      <c r="H30" s="163"/>
      <c r="I30" s="164"/>
      <c r="J30" s="152"/>
      <c r="K30" s="289"/>
      <c r="L30" s="358">
        <v>30</v>
      </c>
      <c r="M30" s="144">
        <v>24</v>
      </c>
      <c r="N30" s="151" t="str">
        <f>IFERROR(VLOOKUP(M30,пр.взв!$D$6:$Q$70,2,0),"")</f>
        <v>ХАКУЙ Амир</v>
      </c>
      <c r="O30" s="152" t="str">
        <f>IFERROR(VLOOKUP(M30,пр.взв!$D$6:$Q$70,5,0),"")</f>
        <v>КМС</v>
      </c>
      <c r="P30" s="152" t="str">
        <f>IFERROR(VLOOKUP(M30,пр.взв!$D$6:$Q$70,6,0),"")</f>
        <v>ЮФО</v>
      </c>
      <c r="Q30" s="152" t="str">
        <f>IFERROR(VLOOKUP(M30,пр.взв!$D$6:$Q$70,8,0),"")</f>
        <v>Р.Адыгея</v>
      </c>
      <c r="R30" s="162"/>
      <c r="S30" s="163"/>
      <c r="T30" s="164"/>
      <c r="U30" s="152"/>
    </row>
    <row r="31" spans="1:21" ht="12.75" customHeight="1">
      <c r="A31" s="311"/>
      <c r="B31" s="157">
        <v>55</v>
      </c>
      <c r="C31" s="158" t="str">
        <f>IFERROR(VLOOKUP(B31,пр.взв!$D$6:$Q$70,2,0),"")</f>
        <v/>
      </c>
      <c r="D31" s="161" t="str">
        <f>IFERROR(VLOOKUP(B31,пр.взв!$D$6:$Q$70,5,0),"")</f>
        <v/>
      </c>
      <c r="E31" s="161" t="str">
        <f>IFERROR(VLOOKUP(B31,пр.взв!$D$6:$Q$70,6,0),"")</f>
        <v/>
      </c>
      <c r="F31" s="161" t="str">
        <f>IFERROR(VLOOKUP(B31,пр.взв!$D$6:$Q$70,8,0),"")</f>
        <v/>
      </c>
      <c r="G31" s="159"/>
      <c r="H31" s="159"/>
      <c r="I31" s="160"/>
      <c r="J31" s="160"/>
      <c r="K31" s="289"/>
      <c r="L31" s="359"/>
      <c r="M31" s="157">
        <v>56</v>
      </c>
      <c r="N31" s="158" t="str">
        <f>IFERROR(VLOOKUP(M31,пр.взв!$D$6:$Q$70,2,0),"")</f>
        <v/>
      </c>
      <c r="O31" s="161" t="str">
        <f>IFERROR(VLOOKUP(M31,пр.взв!$D$6:$Q$70,5,0),"")</f>
        <v/>
      </c>
      <c r="P31" s="161" t="str">
        <f>IFERROR(VLOOKUP(M31,пр.взв!$D$6:$Q$70,6,0),"")</f>
        <v/>
      </c>
      <c r="Q31" s="161" t="str">
        <f>IFERROR(VLOOKUP(M31,пр.взв!$D$6:$Q$70,8,0),"")</f>
        <v/>
      </c>
      <c r="R31" s="159"/>
      <c r="S31" s="159"/>
      <c r="T31" s="160"/>
      <c r="U31" s="160"/>
    </row>
    <row r="32" spans="1:21" ht="12.75" customHeight="1">
      <c r="A32" s="374">
        <v>15</v>
      </c>
      <c r="B32" s="144">
        <v>15</v>
      </c>
      <c r="C32" s="151" t="str">
        <f>IFERROR(VLOOKUP(B32,пр.взв!$D$6:$Q$70,2,0),"")</f>
        <v>МУХАМЕДРИЗАЕВ Рустам</v>
      </c>
      <c r="D32" s="152" t="str">
        <f>IFERROR(VLOOKUP(B32,пр.взв!$D$6:$Q$70,5,0),"")</f>
        <v>МС</v>
      </c>
      <c r="E32" s="152" t="str">
        <f>IFERROR(VLOOKUP(B32,пр.взв!$D$6:$Q$70,6,0),"")</f>
        <v>МОС</v>
      </c>
      <c r="F32" s="152" t="str">
        <f>IFERROR(VLOOKUP(B32,пр.взв!$D$6:$Q$70,8,0),"")</f>
        <v>Москва</v>
      </c>
      <c r="G32" s="147"/>
      <c r="H32" s="148"/>
      <c r="I32" s="149"/>
      <c r="J32" s="150"/>
      <c r="K32" s="289"/>
      <c r="L32" s="358">
        <v>31</v>
      </c>
      <c r="M32" s="144">
        <v>16</v>
      </c>
      <c r="N32" s="151" t="str">
        <f>IFERROR(VLOOKUP(M32,пр.взв!$D$6:$Q$70,2,0),"")</f>
        <v>ШЕЛКОВНИКОВ Кирилл</v>
      </c>
      <c r="O32" s="152" t="str">
        <f>IFERROR(VLOOKUP(M32,пр.взв!$D$6:$Q$70,5,0),"")</f>
        <v>КМС</v>
      </c>
      <c r="P32" s="152" t="str">
        <f>IFERROR(VLOOKUP(M32,пр.взв!$D$6:$Q$70,6,0),"")</f>
        <v>СПБ</v>
      </c>
      <c r="Q32" s="152" t="str">
        <f>IFERROR(VLOOKUP(M32,пр.взв!$D$6:$Q$70,8,0),"")</f>
        <v>Санкт-Петербург</v>
      </c>
      <c r="R32" s="147"/>
      <c r="S32" s="148"/>
      <c r="T32" s="149"/>
      <c r="U32" s="150"/>
    </row>
    <row r="33" spans="1:21" ht="12.75" customHeight="1">
      <c r="A33" s="303"/>
      <c r="B33" s="157">
        <v>47</v>
      </c>
      <c r="C33" s="158" t="str">
        <f>IFERROR(VLOOKUP(B33,пр.взв!$D$6:$Q$70,2,0),"")</f>
        <v/>
      </c>
      <c r="D33" s="161" t="str">
        <f>IFERROR(VLOOKUP(B33,пр.взв!$D$6:$Q$70,5,0),"")</f>
        <v/>
      </c>
      <c r="E33" s="161" t="str">
        <f>IFERROR(VLOOKUP(B33,пр.взв!$D$6:$Q$70,6,0),"")</f>
        <v/>
      </c>
      <c r="F33" s="161" t="str">
        <f>IFERROR(VLOOKUP(B33,пр.взв!$D$6:$Q$70,8,0),"")</f>
        <v/>
      </c>
      <c r="G33" s="159"/>
      <c r="H33" s="159"/>
      <c r="I33" s="160"/>
      <c r="J33" s="160"/>
      <c r="K33" s="289"/>
      <c r="L33" s="359"/>
      <c r="M33" s="157">
        <v>48</v>
      </c>
      <c r="N33" s="158" t="str">
        <f>IFERROR(VLOOKUP(M33,пр.взв!$D$6:$Q$70,2,0),"")</f>
        <v/>
      </c>
      <c r="O33" s="161" t="str">
        <f>IFERROR(VLOOKUP(M33,пр.взв!$D$6:$Q$70,5,0),"")</f>
        <v/>
      </c>
      <c r="P33" s="161" t="str">
        <f>IFERROR(VLOOKUP(M33,пр.взв!$D$6:$Q$70,6,0),"")</f>
        <v/>
      </c>
      <c r="Q33" s="161" t="str">
        <f>IFERROR(VLOOKUP(M33,пр.взв!$D$6:$Q$70,8,0),"")</f>
        <v/>
      </c>
      <c r="R33" s="159"/>
      <c r="S33" s="159"/>
      <c r="T33" s="160"/>
      <c r="U33" s="160"/>
    </row>
    <row r="34" spans="1:21" ht="12.75" customHeight="1">
      <c r="A34" s="360">
        <v>16</v>
      </c>
      <c r="B34" s="144">
        <v>31</v>
      </c>
      <c r="C34" s="151" t="str">
        <f>IFERROR(VLOOKUP(B34,пр.взв!$D$6:$Q$70,2,0),"")</f>
        <v>НУРМАГОМЕДОВ Руслан</v>
      </c>
      <c r="D34" s="152" t="str">
        <f>IFERROR(VLOOKUP(B34,пр.взв!$D$6:$Q$70,5,0),"")</f>
        <v>КМС</v>
      </c>
      <c r="E34" s="152" t="str">
        <f>IFERROR(VLOOKUP(B34,пр.взв!$D$6:$Q$70,6,0),"")</f>
        <v>ЦФО</v>
      </c>
      <c r="F34" s="152" t="str">
        <f>IFERROR(VLOOKUP(B34,пр.взв!$D$6:$Q$70,8,0),"")</f>
        <v>Ярославская</v>
      </c>
      <c r="G34" s="153"/>
      <c r="H34" s="154"/>
      <c r="I34" s="155"/>
      <c r="J34" s="156"/>
      <c r="K34" s="289"/>
      <c r="L34" s="358">
        <v>32</v>
      </c>
      <c r="M34" s="144">
        <v>32</v>
      </c>
      <c r="N34" s="151" t="str">
        <f>IFERROR(VLOOKUP(M34,пр.взв!$D$6:$Q$70,2,0),"")</f>
        <v>МОВСИСЯН  Амбарцум</v>
      </c>
      <c r="O34" s="152" t="str">
        <f>IFERROR(VLOOKUP(M34,пр.взв!$D$6:$Q$70,5,0),"")</f>
        <v>КМС</v>
      </c>
      <c r="P34" s="152" t="str">
        <f>IFERROR(VLOOKUP(M34,пр.взв!$D$6:$Q$70,6,0),"")</f>
        <v>СЗФО</v>
      </c>
      <c r="Q34" s="152" t="str">
        <f>IFERROR(VLOOKUP(M34,пр.взв!$D$6:$Q$70,8,0),"")</f>
        <v>Калининградская</v>
      </c>
      <c r="R34" s="153"/>
      <c r="S34" s="154"/>
      <c r="T34" s="155"/>
      <c r="U34" s="156"/>
    </row>
    <row r="35" spans="1:21" ht="12.75" customHeight="1">
      <c r="A35" s="361"/>
      <c r="B35" s="157">
        <v>63</v>
      </c>
      <c r="C35" s="158" t="str">
        <f>IFERROR(VLOOKUP(B35,пр.взв!$D$6:$Q$70,2,0),"")</f>
        <v/>
      </c>
      <c r="D35" s="161" t="str">
        <f>IFERROR(VLOOKUP(B35,пр.взв!$D$6:$Q$70,5,0),"")</f>
        <v/>
      </c>
      <c r="E35" s="161" t="str">
        <f>IFERROR(VLOOKUP(B35,пр.взв!$D$6:$Q$70,6,0),"")</f>
        <v/>
      </c>
      <c r="F35" s="161" t="str">
        <f>IFERROR(VLOOKUP(B35,пр.взв!$D$6:$Q$70,8,0),"")</f>
        <v/>
      </c>
      <c r="G35" s="159"/>
      <c r="H35" s="159"/>
      <c r="I35" s="160"/>
      <c r="J35" s="160"/>
      <c r="K35" s="289"/>
      <c r="L35" s="359"/>
      <c r="M35" s="157">
        <v>64</v>
      </c>
      <c r="N35" s="158" t="str">
        <f>IFERROR(VLOOKUP(M35,пр.взв!$D$6:$Q$70,2,0),"")</f>
        <v/>
      </c>
      <c r="O35" s="161" t="str">
        <f>IFERROR(VLOOKUP(M35,пр.взв!$D$6:$Q$70,5,0),"")</f>
        <v/>
      </c>
      <c r="P35" s="161" t="str">
        <f>IFERROR(VLOOKUP(M35,пр.взв!$D$6:$Q$70,6,0),"")</f>
        <v/>
      </c>
      <c r="Q35" s="161" t="str">
        <f>IFERROR(VLOOKUP(M35,пр.взв!$D$6:$Q$70,8,0),"")</f>
        <v/>
      </c>
      <c r="R35" s="159"/>
      <c r="S35" s="159"/>
      <c r="T35" s="160"/>
      <c r="U35" s="160"/>
    </row>
    <row r="36" spans="1:21" ht="25.5" customHeight="1">
      <c r="A36" s="185"/>
      <c r="B36" s="382" t="s">
        <v>275</v>
      </c>
      <c r="C36" s="322"/>
      <c r="D36" s="186"/>
      <c r="E36" s="383" t="str">
        <f>E1</f>
        <v>В.к.  71  кг</v>
      </c>
      <c r="F36" s="309"/>
      <c r="G36" s="141">
        <f>пр.взв!$D$4</f>
        <v>0</v>
      </c>
      <c r="H36" s="142"/>
      <c r="I36" s="142"/>
      <c r="J36" s="142"/>
      <c r="K36" s="289"/>
      <c r="L36" s="185"/>
      <c r="M36" s="382" t="s">
        <v>275</v>
      </c>
      <c r="N36" s="322"/>
      <c r="O36" s="186"/>
      <c r="P36" s="383" t="str">
        <f>E36</f>
        <v>В.к.  71  кг</v>
      </c>
      <c r="Q36" s="309"/>
      <c r="R36" s="141">
        <f>пр.взв!$D$4</f>
        <v>0</v>
      </c>
      <c r="S36" s="142"/>
      <c r="T36" s="142"/>
      <c r="U36" s="142"/>
    </row>
    <row r="37" spans="1:21" ht="25.5" customHeight="1">
      <c r="A37" s="188"/>
      <c r="B37" s="189">
        <v>3</v>
      </c>
      <c r="C37" s="190" t="s">
        <v>276</v>
      </c>
      <c r="D37" s="186" t="s">
        <v>279</v>
      </c>
      <c r="E37" s="385" t="s">
        <v>296</v>
      </c>
      <c r="F37" s="322"/>
      <c r="G37" s="141"/>
      <c r="H37" s="142"/>
      <c r="I37" s="142"/>
      <c r="J37" s="142"/>
      <c r="K37" s="289"/>
      <c r="L37" s="188"/>
      <c r="M37" s="189">
        <f>B37</f>
        <v>3</v>
      </c>
      <c r="N37" s="190" t="s">
        <v>276</v>
      </c>
      <c r="O37" s="186" t="str">
        <f>D37</f>
        <v>1/32</v>
      </c>
      <c r="P37" s="385" t="s">
        <v>297</v>
      </c>
      <c r="Q37" s="322"/>
      <c r="R37" s="141"/>
      <c r="S37" s="142"/>
      <c r="T37" s="142"/>
      <c r="U37" s="142"/>
    </row>
    <row r="38" spans="1:21" ht="12.75" customHeight="1">
      <c r="A38" s="369" t="s">
        <v>281</v>
      </c>
      <c r="B38" s="371" t="s">
        <v>9</v>
      </c>
      <c r="C38" s="363" t="s">
        <v>10</v>
      </c>
      <c r="D38" s="364" t="s">
        <v>282</v>
      </c>
      <c r="E38" s="365" t="s">
        <v>283</v>
      </c>
      <c r="F38" s="366"/>
      <c r="G38" s="363" t="s">
        <v>284</v>
      </c>
      <c r="H38" s="367" t="s">
        <v>285</v>
      </c>
      <c r="I38" s="364" t="s">
        <v>289</v>
      </c>
      <c r="J38" s="368" t="s">
        <v>287</v>
      </c>
      <c r="K38" s="289"/>
      <c r="L38" s="369" t="s">
        <v>281</v>
      </c>
      <c r="M38" s="371" t="s">
        <v>9</v>
      </c>
      <c r="N38" s="363" t="s">
        <v>10</v>
      </c>
      <c r="O38" s="364" t="s">
        <v>282</v>
      </c>
      <c r="P38" s="365" t="s">
        <v>283</v>
      </c>
      <c r="Q38" s="366"/>
      <c r="R38" s="363" t="s">
        <v>284</v>
      </c>
      <c r="S38" s="367" t="s">
        <v>285</v>
      </c>
      <c r="T38" s="364" t="s">
        <v>289</v>
      </c>
      <c r="U38" s="368" t="s">
        <v>287</v>
      </c>
    </row>
    <row r="39" spans="1:21" ht="12.75" customHeight="1">
      <c r="A39" s="370"/>
      <c r="B39" s="322"/>
      <c r="C39" s="359"/>
      <c r="D39" s="359"/>
      <c r="E39" s="303"/>
      <c r="F39" s="338"/>
      <c r="G39" s="359"/>
      <c r="H39" s="359"/>
      <c r="I39" s="359"/>
      <c r="J39" s="361"/>
      <c r="K39" s="289"/>
      <c r="L39" s="370"/>
      <c r="M39" s="322"/>
      <c r="N39" s="359"/>
      <c r="O39" s="359"/>
      <c r="P39" s="303"/>
      <c r="Q39" s="338"/>
      <c r="R39" s="359"/>
      <c r="S39" s="359"/>
      <c r="T39" s="359"/>
      <c r="U39" s="361"/>
    </row>
    <row r="40" spans="1:21" ht="13.5" customHeight="1">
      <c r="A40" s="374">
        <v>1</v>
      </c>
      <c r="B40" s="144">
        <f>пр.хода!E6</f>
        <v>0</v>
      </c>
      <c r="C40" s="151" t="str">
        <f>IFERROR(VLOOKUP(B40,пр.взв!$D$6:$Q$70,2,0),"")</f>
        <v/>
      </c>
      <c r="D40" s="152" t="str">
        <f>IFERROR(VLOOKUP(B40,пр.взв!$D$6:$Q$70,5,0),"")</f>
        <v/>
      </c>
      <c r="E40" s="152" t="str">
        <f>IFERROR(VLOOKUP(B40,пр.взв!$D$6:$Q$70,6,0),"")</f>
        <v/>
      </c>
      <c r="F40" s="152" t="str">
        <f>IFERROR(VLOOKUP(B40,пр.взв!$D$6:$Q$70,8,0),"")</f>
        <v/>
      </c>
      <c r="G40" s="146"/>
      <c r="H40" s="144"/>
      <c r="I40" s="167"/>
      <c r="J40" s="146"/>
      <c r="K40" s="289"/>
      <c r="L40" s="358">
        <v>9</v>
      </c>
      <c r="M40" s="144">
        <f>пр.хода!AA6</f>
        <v>0</v>
      </c>
      <c r="N40" s="151" t="str">
        <f>IFERROR(VLOOKUP(M40,пр.взв!$D$6:$Q$70,2,0),"")</f>
        <v/>
      </c>
      <c r="O40" s="152" t="str">
        <f>IFERROR(VLOOKUP(M40,пр.взв!$D$6:$Q$70,5,0),"")</f>
        <v/>
      </c>
      <c r="P40" s="152" t="str">
        <f>IFERROR(VLOOKUP(M40,пр.взв!$D$6:$Q$70,6,0),"")</f>
        <v/>
      </c>
      <c r="Q40" s="152" t="str">
        <f>IFERROR(VLOOKUP(M40,пр.взв!$D$6:$Q$70,8,0),"")</f>
        <v/>
      </c>
      <c r="R40" s="147"/>
      <c r="S40" s="148"/>
      <c r="T40" s="149"/>
      <c r="U40" s="150"/>
    </row>
    <row r="41" spans="1:21" ht="12.75" customHeight="1">
      <c r="A41" s="303"/>
      <c r="B41" s="157">
        <f>пр.хода!E10</f>
        <v>0</v>
      </c>
      <c r="C41" s="158" t="str">
        <f>IFERROR(VLOOKUP(B41,пр.взв!$D$6:$Q$70,2,0),"")</f>
        <v/>
      </c>
      <c r="D41" s="161" t="str">
        <f>IFERROR(VLOOKUP(B41,пр.взв!$D$6:$Q$70,5,0),"")</f>
        <v/>
      </c>
      <c r="E41" s="161" t="str">
        <f>IFERROR(VLOOKUP(B41,пр.взв!$D$6:$Q$70,6,0),"")</f>
        <v/>
      </c>
      <c r="F41" s="161" t="str">
        <f>IFERROR(VLOOKUP(B41,пр.взв!$D$6:$Q$70,8,0),"")</f>
        <v/>
      </c>
      <c r="G41" s="161"/>
      <c r="H41" s="157"/>
      <c r="I41" s="168"/>
      <c r="J41" s="161"/>
      <c r="K41" s="289"/>
      <c r="L41" s="359"/>
      <c r="M41" s="157">
        <f>пр.хода!AA10</f>
        <v>0</v>
      </c>
      <c r="N41" s="158" t="str">
        <f>IFERROR(VLOOKUP(M41,пр.взв!$D$6:$Q$70,2,0),"")</f>
        <v/>
      </c>
      <c r="O41" s="161" t="str">
        <f>IFERROR(VLOOKUP(M41,пр.взв!$D$6:$Q$70,5,0),"")</f>
        <v/>
      </c>
      <c r="P41" s="161" t="str">
        <f>IFERROR(VLOOKUP(M41,пр.взв!$D$6:$Q$70,6,0),"")</f>
        <v/>
      </c>
      <c r="Q41" s="161" t="str">
        <f>IFERROR(VLOOKUP(M41,пр.взв!$D$6:$Q$70,8,0),"")</f>
        <v/>
      </c>
      <c r="R41" s="159"/>
      <c r="S41" s="159"/>
      <c r="T41" s="160"/>
      <c r="U41" s="160"/>
    </row>
    <row r="42" spans="1:21" ht="12.75" customHeight="1">
      <c r="A42" s="374">
        <v>2</v>
      </c>
      <c r="B42" s="144">
        <f>пр.хода!E14</f>
        <v>0</v>
      </c>
      <c r="C42" s="151" t="str">
        <f>IFERROR(VLOOKUP(B42,пр.взв!$D$6:$Q$70,2,0),"")</f>
        <v/>
      </c>
      <c r="D42" s="152" t="str">
        <f>IFERROR(VLOOKUP(B42,пр.взв!$D$6:$Q$70,5,0),"")</f>
        <v/>
      </c>
      <c r="E42" s="152" t="str">
        <f>IFERROR(VLOOKUP(B42,пр.взв!$D$6:$Q$70,6,0),"")</f>
        <v/>
      </c>
      <c r="F42" s="152" t="str">
        <f>IFERROR(VLOOKUP(B42,пр.взв!$D$6:$Q$70,8,0),"")</f>
        <v/>
      </c>
      <c r="G42" s="152"/>
      <c r="H42" s="144"/>
      <c r="I42" s="169"/>
      <c r="J42" s="152"/>
      <c r="K42" s="289"/>
      <c r="L42" s="358">
        <v>10</v>
      </c>
      <c r="M42" s="144">
        <f>пр.хода!AA14</f>
        <v>0</v>
      </c>
      <c r="N42" s="151" t="str">
        <f>IFERROR(VLOOKUP(M42,пр.взв!$D$6:$Q$70,2,0),"")</f>
        <v/>
      </c>
      <c r="O42" s="152" t="str">
        <f>IFERROR(VLOOKUP(M42,пр.взв!$D$6:$Q$70,5,0),"")</f>
        <v/>
      </c>
      <c r="P42" s="152" t="str">
        <f>IFERROR(VLOOKUP(M42,пр.взв!$D$6:$Q$70,6,0),"")</f>
        <v/>
      </c>
      <c r="Q42" s="152" t="str">
        <f>IFERROR(VLOOKUP(M42,пр.взв!$D$6:$Q$70,8,0),"")</f>
        <v/>
      </c>
      <c r="R42" s="162"/>
      <c r="S42" s="163"/>
      <c r="T42" s="164"/>
      <c r="U42" s="152"/>
    </row>
    <row r="43" spans="1:21" ht="12.75" customHeight="1">
      <c r="A43" s="303"/>
      <c r="B43" s="157">
        <f>пр.хода!E18</f>
        <v>0</v>
      </c>
      <c r="C43" s="158" t="str">
        <f>IFERROR(VLOOKUP(B43,пр.взв!$D$6:$Q$70,2,0),"")</f>
        <v/>
      </c>
      <c r="D43" s="161" t="str">
        <f>IFERROR(VLOOKUP(B43,пр.взв!$D$6:$Q$70,5,0),"")</f>
        <v/>
      </c>
      <c r="E43" s="161" t="str">
        <f>IFERROR(VLOOKUP(B43,пр.взв!$D$6:$Q$70,6,0),"")</f>
        <v/>
      </c>
      <c r="F43" s="161" t="str">
        <f>IFERROR(VLOOKUP(B43,пр.взв!$D$6:$Q$70,8,0),"")</f>
        <v/>
      </c>
      <c r="G43" s="161"/>
      <c r="H43" s="157"/>
      <c r="I43" s="168"/>
      <c r="J43" s="161"/>
      <c r="K43" s="289"/>
      <c r="L43" s="359"/>
      <c r="M43" s="157">
        <f>пр.хода!AA18</f>
        <v>0</v>
      </c>
      <c r="N43" s="158" t="str">
        <f>IFERROR(VLOOKUP(M43,пр.взв!$D$6:$Q$70,2,0),"")</f>
        <v/>
      </c>
      <c r="O43" s="161" t="str">
        <f>IFERROR(VLOOKUP(M43,пр.взв!$D$6:$Q$70,5,0),"")</f>
        <v/>
      </c>
      <c r="P43" s="161" t="str">
        <f>IFERROR(VLOOKUP(M43,пр.взв!$D$6:$Q$70,6,0),"")</f>
        <v/>
      </c>
      <c r="Q43" s="161" t="str">
        <f>IFERROR(VLOOKUP(M43,пр.взв!$D$6:$Q$70,8,0),"")</f>
        <v/>
      </c>
      <c r="R43" s="159"/>
      <c r="S43" s="159"/>
      <c r="T43" s="160"/>
      <c r="U43" s="160"/>
    </row>
    <row r="44" spans="1:21" ht="12.75" customHeight="1">
      <c r="A44" s="374">
        <v>3</v>
      </c>
      <c r="B44" s="144">
        <f>пр.хода!E22</f>
        <v>0</v>
      </c>
      <c r="C44" s="151" t="str">
        <f>IFERROR(VLOOKUP(B44,пр.взв!$D$6:$Q$70,2,0),"")</f>
        <v/>
      </c>
      <c r="D44" s="152" t="str">
        <f>IFERROR(VLOOKUP(B44,пр.взв!$D$6:$Q$70,5,0),"")</f>
        <v/>
      </c>
      <c r="E44" s="152" t="str">
        <f>IFERROR(VLOOKUP(B44,пр.взв!$D$6:$Q$70,6,0),"")</f>
        <v/>
      </c>
      <c r="F44" s="152" t="str">
        <f>IFERROR(VLOOKUP(B44,пр.взв!$D$6:$Q$70,8,0),"")</f>
        <v/>
      </c>
      <c r="G44" s="146"/>
      <c r="H44" s="144"/>
      <c r="I44" s="167"/>
      <c r="J44" s="146"/>
      <c r="K44" s="289"/>
      <c r="L44" s="358">
        <v>11</v>
      </c>
      <c r="M44" s="144">
        <f>пр.хода!AA22</f>
        <v>0</v>
      </c>
      <c r="N44" s="151" t="str">
        <f>IFERROR(VLOOKUP(M44,пр.взв!$D$6:$Q$70,2,0),"")</f>
        <v/>
      </c>
      <c r="O44" s="152" t="str">
        <f>IFERROR(VLOOKUP(M44,пр.взв!$D$6:$Q$70,5,0),"")</f>
        <v/>
      </c>
      <c r="P44" s="152" t="str">
        <f>IFERROR(VLOOKUP(M44,пр.взв!$D$6:$Q$70,6,0),"")</f>
        <v/>
      </c>
      <c r="Q44" s="152" t="str">
        <f>IFERROR(VLOOKUP(M44,пр.взв!$D$6:$Q$70,8,0),"")</f>
        <v/>
      </c>
      <c r="R44" s="147"/>
      <c r="S44" s="148"/>
      <c r="T44" s="149"/>
      <c r="U44" s="150"/>
    </row>
    <row r="45" spans="1:21" ht="12.75" customHeight="1">
      <c r="A45" s="303"/>
      <c r="B45" s="157">
        <f>пр.хода!E26</f>
        <v>0</v>
      </c>
      <c r="C45" s="158" t="str">
        <f>IFERROR(VLOOKUP(B45,пр.взв!$D$6:$Q$70,2,0),"")</f>
        <v/>
      </c>
      <c r="D45" s="161" t="str">
        <f>IFERROR(VLOOKUP(B45,пр.взв!$D$6:$Q$70,5,0),"")</f>
        <v/>
      </c>
      <c r="E45" s="161" t="str">
        <f>IFERROR(VLOOKUP(B45,пр.взв!$D$6:$Q$70,6,0),"")</f>
        <v/>
      </c>
      <c r="F45" s="161" t="str">
        <f>IFERROR(VLOOKUP(B45,пр.взв!$D$6:$Q$70,8,0),"")</f>
        <v/>
      </c>
      <c r="G45" s="161"/>
      <c r="H45" s="157"/>
      <c r="I45" s="168"/>
      <c r="J45" s="161"/>
      <c r="K45" s="289"/>
      <c r="L45" s="359"/>
      <c r="M45" s="157">
        <f>пр.хода!AA26</f>
        <v>0</v>
      </c>
      <c r="N45" s="158" t="str">
        <f>IFERROR(VLOOKUP(M45,пр.взв!$D$6:$Q$70,2,0),"")</f>
        <v/>
      </c>
      <c r="O45" s="161" t="str">
        <f>IFERROR(VLOOKUP(M45,пр.взв!$D$6:$Q$70,5,0),"")</f>
        <v/>
      </c>
      <c r="P45" s="161" t="str">
        <f>IFERROR(VLOOKUP(M45,пр.взв!$D$6:$Q$70,6,0),"")</f>
        <v/>
      </c>
      <c r="Q45" s="161" t="str">
        <f>IFERROR(VLOOKUP(M45,пр.взв!$D$6:$Q$70,8,0),"")</f>
        <v/>
      </c>
      <c r="R45" s="159"/>
      <c r="S45" s="159"/>
      <c r="T45" s="160"/>
      <c r="U45" s="160"/>
    </row>
    <row r="46" spans="1:21" ht="12.75" customHeight="1">
      <c r="A46" s="374">
        <v>4</v>
      </c>
      <c r="B46" s="144">
        <f>пр.хода!E30</f>
        <v>0</v>
      </c>
      <c r="C46" s="151" t="str">
        <f>IFERROR(VLOOKUP(B46,пр.взв!$D$6:$Q$70,2,0),"")</f>
        <v/>
      </c>
      <c r="D46" s="152" t="str">
        <f>IFERROR(VLOOKUP(B46,пр.взв!$D$6:$Q$70,5,0),"")</f>
        <v/>
      </c>
      <c r="E46" s="152" t="str">
        <f>IFERROR(VLOOKUP(B46,пр.взв!$D$6:$Q$70,6,0),"")</f>
        <v/>
      </c>
      <c r="F46" s="152" t="str">
        <f>IFERROR(VLOOKUP(B46,пр.взв!$D$6:$Q$70,8,0),"")</f>
        <v/>
      </c>
      <c r="G46" s="152"/>
      <c r="H46" s="144"/>
      <c r="I46" s="169"/>
      <c r="J46" s="152"/>
      <c r="K46" s="289"/>
      <c r="L46" s="358">
        <v>12</v>
      </c>
      <c r="M46" s="144">
        <f>пр.хода!AA30</f>
        <v>0</v>
      </c>
      <c r="N46" s="151" t="str">
        <f>IFERROR(VLOOKUP(M46,пр.взв!$D$6:$Q$70,2,0),"")</f>
        <v/>
      </c>
      <c r="O46" s="152" t="str">
        <f>IFERROR(VLOOKUP(M46,пр.взв!$D$6:$Q$70,5,0),"")</f>
        <v/>
      </c>
      <c r="P46" s="152" t="str">
        <f>IFERROR(VLOOKUP(M46,пр.взв!$D$6:$Q$70,6,0),"")</f>
        <v/>
      </c>
      <c r="Q46" s="152" t="str">
        <f>IFERROR(VLOOKUP(M46,пр.взв!$D$6:$Q$70,8,0),"")</f>
        <v/>
      </c>
      <c r="R46" s="153"/>
      <c r="S46" s="154"/>
      <c r="T46" s="155"/>
      <c r="U46" s="156"/>
    </row>
    <row r="47" spans="1:21" ht="12.75" customHeight="1">
      <c r="A47" s="303"/>
      <c r="B47" s="157">
        <f>пр.хода!E34</f>
        <v>0</v>
      </c>
      <c r="C47" s="158" t="str">
        <f>IFERROR(VLOOKUP(B47,пр.взв!$D$6:$Q$70,2,0),"")</f>
        <v/>
      </c>
      <c r="D47" s="161" t="str">
        <f>IFERROR(VLOOKUP(B47,пр.взв!$D$6:$Q$70,5,0),"")</f>
        <v/>
      </c>
      <c r="E47" s="161" t="str">
        <f>IFERROR(VLOOKUP(B47,пр.взв!$D$6:$Q$70,6,0),"")</f>
        <v/>
      </c>
      <c r="F47" s="161" t="str">
        <f>IFERROR(VLOOKUP(B47,пр.взв!$D$6:$Q$70,8,0),"")</f>
        <v/>
      </c>
      <c r="G47" s="161"/>
      <c r="H47" s="157"/>
      <c r="I47" s="168"/>
      <c r="J47" s="161"/>
      <c r="K47" s="289"/>
      <c r="L47" s="359"/>
      <c r="M47" s="157">
        <f>пр.хода!AA34</f>
        <v>0</v>
      </c>
      <c r="N47" s="158" t="str">
        <f>IFERROR(VLOOKUP(M47,пр.взв!$D$6:$Q$70,2,0),"")</f>
        <v/>
      </c>
      <c r="O47" s="161" t="str">
        <f>IFERROR(VLOOKUP(M47,пр.взв!$D$6:$Q$70,5,0),"")</f>
        <v/>
      </c>
      <c r="P47" s="161" t="str">
        <f>IFERROR(VLOOKUP(M47,пр.взв!$D$6:$Q$70,6,0),"")</f>
        <v/>
      </c>
      <c r="Q47" s="161" t="str">
        <f>IFERROR(VLOOKUP(M47,пр.взв!$D$6:$Q$70,8,0),"")</f>
        <v/>
      </c>
      <c r="R47" s="159"/>
      <c r="S47" s="159"/>
      <c r="T47" s="160"/>
      <c r="U47" s="160"/>
    </row>
    <row r="48" spans="1:21" ht="12.75" customHeight="1">
      <c r="A48" s="375">
        <v>5</v>
      </c>
      <c r="B48" s="144">
        <f>пр.хода!E39</f>
        <v>0</v>
      </c>
      <c r="C48" s="151" t="str">
        <f>IFERROR(VLOOKUP(B48,пр.взв!$D$6:$Q$70,2,0),"")</f>
        <v/>
      </c>
      <c r="D48" s="152" t="str">
        <f>IFERROR(VLOOKUP(B48,пр.взв!$D$6:$Q$70,5,0),"")</f>
        <v/>
      </c>
      <c r="E48" s="152" t="str">
        <f>IFERROR(VLOOKUP(B48,пр.взв!$D$6:$Q$70,6,0),"")</f>
        <v/>
      </c>
      <c r="F48" s="152" t="str">
        <f>IFERROR(VLOOKUP(B48,пр.взв!$D$6:$Q$70,8,0),"")</f>
        <v/>
      </c>
      <c r="G48" s="146"/>
      <c r="H48" s="144"/>
      <c r="I48" s="167"/>
      <c r="J48" s="146"/>
      <c r="K48" s="289"/>
      <c r="L48" s="358">
        <v>13</v>
      </c>
      <c r="M48" s="144">
        <f>пр.хода!AA39</f>
        <v>0</v>
      </c>
      <c r="N48" s="151" t="str">
        <f>IFERROR(VLOOKUP(M48,пр.взв!$D$6:$Q$70,2,0),"")</f>
        <v/>
      </c>
      <c r="O48" s="152" t="str">
        <f>IFERROR(VLOOKUP(M48,пр.взв!$D$6:$Q$70,5,0),"")</f>
        <v/>
      </c>
      <c r="P48" s="152" t="str">
        <f>IFERROR(VLOOKUP(M48,пр.взв!$D$6:$Q$70,6,0),"")</f>
        <v/>
      </c>
      <c r="Q48" s="152" t="str">
        <f>IFERROR(VLOOKUP(M48,пр.взв!$D$6:$Q$70,8,0),"")</f>
        <v/>
      </c>
      <c r="R48" s="147"/>
      <c r="S48" s="148"/>
      <c r="T48" s="149"/>
      <c r="U48" s="150"/>
    </row>
    <row r="49" spans="1:21" ht="12.75" customHeight="1">
      <c r="A49" s="303"/>
      <c r="B49" s="157">
        <f>пр.хода!E43</f>
        <v>0</v>
      </c>
      <c r="C49" s="158" t="str">
        <f>IFERROR(VLOOKUP(B49,пр.взв!$D$6:$Q$70,2,0),"")</f>
        <v/>
      </c>
      <c r="D49" s="161" t="str">
        <f>IFERROR(VLOOKUP(B49,пр.взв!$D$6:$Q$70,5,0),"")</f>
        <v/>
      </c>
      <c r="E49" s="161" t="str">
        <f>IFERROR(VLOOKUP(B49,пр.взв!$D$6:$Q$70,6,0),"")</f>
        <v/>
      </c>
      <c r="F49" s="161" t="str">
        <f>IFERROR(VLOOKUP(B49,пр.взв!$D$6:$Q$70,8,0),"")</f>
        <v/>
      </c>
      <c r="G49" s="161"/>
      <c r="H49" s="157"/>
      <c r="I49" s="168"/>
      <c r="J49" s="161"/>
      <c r="K49" s="289"/>
      <c r="L49" s="359"/>
      <c r="M49" s="157">
        <f>пр.хода!AA43</f>
        <v>0</v>
      </c>
      <c r="N49" s="158" t="str">
        <f>IFERROR(VLOOKUP(M49,пр.взв!$D$6:$Q$70,2,0),"")</f>
        <v/>
      </c>
      <c r="O49" s="161" t="str">
        <f>IFERROR(VLOOKUP(M49,пр.взв!$D$6:$Q$70,5,0),"")</f>
        <v/>
      </c>
      <c r="P49" s="161" t="str">
        <f>IFERROR(VLOOKUP(M49,пр.взв!$D$6:$Q$70,6,0),"")</f>
        <v/>
      </c>
      <c r="Q49" s="161" t="str">
        <f>IFERROR(VLOOKUP(M49,пр.взв!$D$6:$Q$70,8,0),"")</f>
        <v/>
      </c>
      <c r="R49" s="159"/>
      <c r="S49" s="159"/>
      <c r="T49" s="160"/>
      <c r="U49" s="160"/>
    </row>
    <row r="50" spans="1:21" ht="12.75" customHeight="1">
      <c r="A50" s="374">
        <v>6</v>
      </c>
      <c r="B50" s="144">
        <f>пр.хода!E47</f>
        <v>0</v>
      </c>
      <c r="C50" s="151" t="str">
        <f>IFERROR(VLOOKUP(B50,пр.взв!$D$6:$Q$70,2,0),"")</f>
        <v/>
      </c>
      <c r="D50" s="152" t="str">
        <f>IFERROR(VLOOKUP(B50,пр.взв!$D$6:$Q$70,5,0),"")</f>
        <v/>
      </c>
      <c r="E50" s="152" t="str">
        <f>IFERROR(VLOOKUP(B50,пр.взв!$D$6:$Q$70,6,0),"")</f>
        <v/>
      </c>
      <c r="F50" s="152" t="str">
        <f>IFERROR(VLOOKUP(B50,пр.взв!$D$6:$Q$70,8,0),"")</f>
        <v/>
      </c>
      <c r="G50" s="152"/>
      <c r="H50" s="144"/>
      <c r="I50" s="169"/>
      <c r="J50" s="152"/>
      <c r="K50" s="289"/>
      <c r="L50" s="358">
        <v>14</v>
      </c>
      <c r="M50" s="144">
        <f>пр.хода!AA47</f>
        <v>0</v>
      </c>
      <c r="N50" s="151" t="str">
        <f>IFERROR(VLOOKUP(M50,пр.взв!$D$6:$Q$70,2,0),"")</f>
        <v/>
      </c>
      <c r="O50" s="152" t="str">
        <f>IFERROR(VLOOKUP(M50,пр.взв!$D$6:$Q$70,5,0),"")</f>
        <v/>
      </c>
      <c r="P50" s="152" t="str">
        <f>IFERROR(VLOOKUP(M50,пр.взв!$D$6:$Q$70,6,0),"")</f>
        <v/>
      </c>
      <c r="Q50" s="152" t="str">
        <f>IFERROR(VLOOKUP(M50,пр.взв!$D$6:$Q$70,8,0),"")</f>
        <v/>
      </c>
      <c r="R50" s="162"/>
      <c r="S50" s="163"/>
      <c r="T50" s="164"/>
      <c r="U50" s="152"/>
    </row>
    <row r="51" spans="1:21" ht="13.5" customHeight="1">
      <c r="A51" s="311"/>
      <c r="B51" s="157">
        <f>пр.хода!E51</f>
        <v>0</v>
      </c>
      <c r="C51" s="158" t="str">
        <f>IFERROR(VLOOKUP(B51,пр.взв!$D$6:$Q$70,2,0),"")</f>
        <v/>
      </c>
      <c r="D51" s="161" t="str">
        <f>IFERROR(VLOOKUP(B51,пр.взв!$D$6:$Q$70,5,0),"")</f>
        <v/>
      </c>
      <c r="E51" s="161" t="str">
        <f>IFERROR(VLOOKUP(B51,пр.взв!$D$6:$Q$70,6,0),"")</f>
        <v/>
      </c>
      <c r="F51" s="161" t="str">
        <f>IFERROR(VLOOKUP(B51,пр.взв!$D$6:$Q$70,8,0),"")</f>
        <v/>
      </c>
      <c r="G51" s="161"/>
      <c r="H51" s="157"/>
      <c r="I51" s="168"/>
      <c r="J51" s="161"/>
      <c r="K51" s="289"/>
      <c r="L51" s="359"/>
      <c r="M51" s="157">
        <f>пр.хода!AA51</f>
        <v>0</v>
      </c>
      <c r="N51" s="158" t="str">
        <f>IFERROR(VLOOKUP(M51,пр.взв!$D$6:$Q$70,2,0),"")</f>
        <v/>
      </c>
      <c r="O51" s="161" t="str">
        <f>IFERROR(VLOOKUP(M51,пр.взв!$D$6:$Q$70,5,0),"")</f>
        <v/>
      </c>
      <c r="P51" s="161" t="str">
        <f>IFERROR(VLOOKUP(M51,пр.взв!$D$6:$Q$70,6,0),"")</f>
        <v/>
      </c>
      <c r="Q51" s="161" t="str">
        <f>IFERROR(VLOOKUP(M51,пр.взв!$D$6:$Q$70,8,0),"")</f>
        <v/>
      </c>
      <c r="R51" s="159"/>
      <c r="S51" s="159"/>
      <c r="T51" s="160"/>
      <c r="U51" s="160"/>
    </row>
    <row r="52" spans="1:21" ht="12.75" customHeight="1">
      <c r="A52" s="374">
        <v>7</v>
      </c>
      <c r="B52" s="144">
        <f>пр.хода!E55</f>
        <v>0</v>
      </c>
      <c r="C52" s="151" t="str">
        <f>IFERROR(VLOOKUP(B52,пр.взв!$D$6:$Q$70,2,0),"")</f>
        <v/>
      </c>
      <c r="D52" s="152" t="str">
        <f>IFERROR(VLOOKUP(B52,пр.взв!$D$6:$Q$70,5,0),"")</f>
        <v/>
      </c>
      <c r="E52" s="152" t="str">
        <f>IFERROR(VLOOKUP(B52,пр.взв!$D$6:$Q$70,6,0),"")</f>
        <v/>
      </c>
      <c r="F52" s="152" t="str">
        <f>IFERROR(VLOOKUP(B52,пр.взв!$D$6:$Q$70,8,0),"")</f>
        <v/>
      </c>
      <c r="G52" s="146"/>
      <c r="H52" s="144"/>
      <c r="I52" s="167"/>
      <c r="J52" s="146"/>
      <c r="K52" s="289"/>
      <c r="L52" s="358">
        <v>15</v>
      </c>
      <c r="M52" s="144">
        <f>пр.хода!AA55</f>
        <v>0</v>
      </c>
      <c r="N52" s="151" t="str">
        <f>IFERROR(VLOOKUP(M52,пр.взв!$D$6:$Q$70,2,0),"")</f>
        <v/>
      </c>
      <c r="O52" s="152" t="str">
        <f>IFERROR(VLOOKUP(M52,пр.взв!$D$6:$Q$70,5,0),"")</f>
        <v/>
      </c>
      <c r="P52" s="152" t="str">
        <f>IFERROR(VLOOKUP(M52,пр.взв!$D$6:$Q$70,6,0),"")</f>
        <v/>
      </c>
      <c r="Q52" s="152" t="str">
        <f>IFERROR(VLOOKUP(M52,пр.взв!$D$6:$Q$70,8,0),"")</f>
        <v/>
      </c>
      <c r="R52" s="147"/>
      <c r="S52" s="148"/>
      <c r="T52" s="149"/>
      <c r="U52" s="150"/>
    </row>
    <row r="53" spans="1:21" ht="12.75" customHeight="1">
      <c r="A53" s="303"/>
      <c r="B53" s="157">
        <f>пр.хода!E59</f>
        <v>0</v>
      </c>
      <c r="C53" s="158" t="str">
        <f>IFERROR(VLOOKUP(B53,пр.взв!$D$6:$Q$70,2,0),"")</f>
        <v/>
      </c>
      <c r="D53" s="161" t="str">
        <f>IFERROR(VLOOKUP(B53,пр.взв!$D$6:$Q$70,5,0),"")</f>
        <v/>
      </c>
      <c r="E53" s="161" t="str">
        <f>IFERROR(VLOOKUP(B53,пр.взв!$D$6:$Q$70,6,0),"")</f>
        <v/>
      </c>
      <c r="F53" s="161" t="str">
        <f>IFERROR(VLOOKUP(B53,пр.взв!$D$6:$Q$70,8,0),"")</f>
        <v/>
      </c>
      <c r="G53" s="161"/>
      <c r="H53" s="157"/>
      <c r="I53" s="168"/>
      <c r="J53" s="161"/>
      <c r="K53" s="289"/>
      <c r="L53" s="359"/>
      <c r="M53" s="157">
        <f>пр.хода!AA59</f>
        <v>0</v>
      </c>
      <c r="N53" s="158" t="str">
        <f>IFERROR(VLOOKUP(M53,пр.взв!$D$6:$Q$70,2,0),"")</f>
        <v/>
      </c>
      <c r="O53" s="161" t="str">
        <f>IFERROR(VLOOKUP(M53,пр.взв!$D$6:$Q$70,5,0),"")</f>
        <v/>
      </c>
      <c r="P53" s="161" t="str">
        <f>IFERROR(VLOOKUP(M53,пр.взв!$D$6:$Q$70,6,0),"")</f>
        <v/>
      </c>
      <c r="Q53" s="161" t="str">
        <f>IFERROR(VLOOKUP(M53,пр.взв!$D$6:$Q$70,8,0),"")</f>
        <v/>
      </c>
      <c r="R53" s="159"/>
      <c r="S53" s="159"/>
      <c r="T53" s="160"/>
      <c r="U53" s="160"/>
    </row>
    <row r="54" spans="1:21" ht="12.75" customHeight="1">
      <c r="A54" s="374">
        <v>8</v>
      </c>
      <c r="B54" s="144">
        <f>пр.хода!E63</f>
        <v>0</v>
      </c>
      <c r="C54" s="151" t="str">
        <f>IFERROR(VLOOKUP(B54,пр.взв!$D$6:$Q$70,2,0),"")</f>
        <v/>
      </c>
      <c r="D54" s="152" t="str">
        <f>IFERROR(VLOOKUP(B54,пр.взв!$D$6:$Q$70,5,0),"")</f>
        <v/>
      </c>
      <c r="E54" s="152" t="str">
        <f>IFERROR(VLOOKUP(B54,пр.взв!$D$6:$Q$70,6,0),"")</f>
        <v/>
      </c>
      <c r="F54" s="152" t="str">
        <f>IFERROR(VLOOKUP(B54,пр.взв!$D$6:$Q$70,8,0),"")</f>
        <v/>
      </c>
      <c r="G54" s="146"/>
      <c r="H54" s="144"/>
      <c r="I54" s="167"/>
      <c r="J54" s="146"/>
      <c r="K54" s="289"/>
      <c r="L54" s="358">
        <v>16</v>
      </c>
      <c r="M54" s="144">
        <f>пр.хода!AA63</f>
        <v>0</v>
      </c>
      <c r="N54" s="151" t="str">
        <f>IFERROR(VLOOKUP(M54,пр.взв!$D$6:$Q$70,2,0),"")</f>
        <v/>
      </c>
      <c r="O54" s="152" t="str">
        <f>IFERROR(VLOOKUP(M54,пр.взв!$D$6:$Q$70,5,0),"")</f>
        <v/>
      </c>
      <c r="P54" s="152" t="str">
        <f>IFERROR(VLOOKUP(M54,пр.взв!$D$6:$Q$70,6,0),"")</f>
        <v/>
      </c>
      <c r="Q54" s="152" t="str">
        <f>IFERROR(VLOOKUP(M54,пр.взв!$D$6:$Q$70,8,0),"")</f>
        <v/>
      </c>
      <c r="R54" s="153"/>
      <c r="S54" s="154"/>
      <c r="T54" s="155"/>
      <c r="U54" s="156"/>
    </row>
    <row r="55" spans="1:21" ht="12.75" customHeight="1">
      <c r="A55" s="303"/>
      <c r="B55" s="157">
        <f>пр.хода!E67</f>
        <v>0</v>
      </c>
      <c r="C55" s="158" t="str">
        <f>IFERROR(VLOOKUP(B55,пр.взв!$D$6:$Q$70,2,0),"")</f>
        <v/>
      </c>
      <c r="D55" s="161" t="str">
        <f>IFERROR(VLOOKUP(B55,пр.взв!$D$6:$Q$70,5,0),"")</f>
        <v/>
      </c>
      <c r="E55" s="161" t="str">
        <f>IFERROR(VLOOKUP(B55,пр.взв!$D$6:$Q$70,6,0),"")</f>
        <v/>
      </c>
      <c r="F55" s="161" t="str">
        <f>IFERROR(VLOOKUP(B55,пр.взв!$D$6:$Q$70,8,0),"")</f>
        <v/>
      </c>
      <c r="G55" s="161"/>
      <c r="H55" s="157"/>
      <c r="I55" s="168"/>
      <c r="J55" s="161"/>
      <c r="K55" s="289"/>
      <c r="L55" s="359"/>
      <c r="M55" s="157">
        <f>пр.хода!AA67</f>
        <v>0</v>
      </c>
      <c r="N55" s="158" t="str">
        <f>IFERROR(VLOOKUP(M55,пр.взв!$D$6:$Q$70,2,0),"")</f>
        <v/>
      </c>
      <c r="O55" s="161" t="str">
        <f>IFERROR(VLOOKUP(M55,пр.взв!$D$6:$Q$70,5,0),"")</f>
        <v/>
      </c>
      <c r="P55" s="161" t="str">
        <f>IFERROR(VLOOKUP(M55,пр.взв!$D$6:$Q$70,6,0),"")</f>
        <v/>
      </c>
      <c r="Q55" s="161" t="str">
        <f>IFERROR(VLOOKUP(M55,пр.взв!$D$6:$Q$70,8,0),"")</f>
        <v/>
      </c>
      <c r="R55" s="159"/>
      <c r="S55" s="159"/>
      <c r="T55" s="160"/>
      <c r="U55" s="160"/>
    </row>
    <row r="56" spans="1:21" ht="12" customHeight="1">
      <c r="B56" s="141" t="s">
        <v>277</v>
      </c>
      <c r="C56" s="142" t="s">
        <v>278</v>
      </c>
      <c r="D56" s="143"/>
      <c r="E56" s="143"/>
      <c r="F56" s="143" t="s">
        <v>290</v>
      </c>
      <c r="G56" s="141">
        <f>пр.взв!$D$4</f>
        <v>0</v>
      </c>
      <c r="H56" s="142"/>
      <c r="I56" s="142"/>
      <c r="J56" s="142"/>
      <c r="K56" s="289"/>
      <c r="L56" s="142"/>
      <c r="M56" s="141" t="s">
        <v>280</v>
      </c>
      <c r="N56" s="142" t="s">
        <v>278</v>
      </c>
      <c r="O56" s="143"/>
      <c r="P56" s="143"/>
      <c r="Q56" s="143" t="s">
        <v>290</v>
      </c>
      <c r="R56" s="141">
        <f>пр.взв!$D$4</f>
        <v>0</v>
      </c>
      <c r="S56" s="142"/>
      <c r="T56" s="142"/>
      <c r="U56" s="142"/>
    </row>
    <row r="57" spans="1:21" ht="12.75" customHeight="1">
      <c r="A57" s="369" t="s">
        <v>281</v>
      </c>
      <c r="B57" s="371" t="s">
        <v>9</v>
      </c>
      <c r="C57" s="363" t="s">
        <v>10</v>
      </c>
      <c r="D57" s="364" t="s">
        <v>282</v>
      </c>
      <c r="E57" s="365" t="s">
        <v>283</v>
      </c>
      <c r="F57" s="366"/>
      <c r="G57" s="363" t="s">
        <v>284</v>
      </c>
      <c r="H57" s="367" t="s">
        <v>285</v>
      </c>
      <c r="I57" s="364" t="s">
        <v>289</v>
      </c>
      <c r="J57" s="368" t="s">
        <v>287</v>
      </c>
      <c r="K57" s="289"/>
      <c r="L57" s="369" t="s">
        <v>281</v>
      </c>
      <c r="M57" s="371" t="s">
        <v>9</v>
      </c>
      <c r="N57" s="363" t="s">
        <v>10</v>
      </c>
      <c r="O57" s="364" t="s">
        <v>282</v>
      </c>
      <c r="P57" s="365" t="s">
        <v>283</v>
      </c>
      <c r="Q57" s="366"/>
      <c r="R57" s="363" t="s">
        <v>284</v>
      </c>
      <c r="S57" s="367" t="s">
        <v>285</v>
      </c>
      <c r="T57" s="364" t="s">
        <v>289</v>
      </c>
      <c r="U57" s="368" t="s">
        <v>287</v>
      </c>
    </row>
    <row r="58" spans="1:21" ht="13.5" customHeight="1">
      <c r="A58" s="370"/>
      <c r="B58" s="322"/>
      <c r="C58" s="359"/>
      <c r="D58" s="359"/>
      <c r="E58" s="303"/>
      <c r="F58" s="338"/>
      <c r="G58" s="359"/>
      <c r="H58" s="359"/>
      <c r="I58" s="359"/>
      <c r="J58" s="361"/>
      <c r="K58" s="289"/>
      <c r="L58" s="370"/>
      <c r="M58" s="322"/>
      <c r="N58" s="359"/>
      <c r="O58" s="359"/>
      <c r="P58" s="303"/>
      <c r="Q58" s="338"/>
      <c r="R58" s="359"/>
      <c r="S58" s="359"/>
      <c r="T58" s="359"/>
      <c r="U58" s="361"/>
    </row>
    <row r="59" spans="1:21" ht="12" customHeight="1">
      <c r="A59" s="374">
        <v>1</v>
      </c>
      <c r="B59" s="170">
        <f>пр.хода!G8</f>
        <v>0</v>
      </c>
      <c r="C59" s="151" t="str">
        <f>IFERROR(VLOOKUP(B59,пр.взв!$D$6:$Q$70,2,0),"")</f>
        <v/>
      </c>
      <c r="D59" s="152" t="str">
        <f>IFERROR(VLOOKUP(B59,пр.взв!$D$6:$Q$70,5,0),"")</f>
        <v/>
      </c>
      <c r="E59" s="152" t="str">
        <f>IFERROR(VLOOKUP(B59,пр.взв!$D$6:$Q$70,6,0),"")</f>
        <v/>
      </c>
      <c r="F59" s="152" t="str">
        <f>IFERROR(VLOOKUP(B59,пр.взв!$D$6:$Q$70,8,0),"")</f>
        <v/>
      </c>
      <c r="G59" s="147"/>
      <c r="H59" s="148"/>
      <c r="I59" s="149"/>
      <c r="J59" s="150"/>
      <c r="K59" s="289"/>
      <c r="L59" s="358">
        <v>5</v>
      </c>
      <c r="M59" s="170">
        <f>пр.хода!Y8</f>
        <v>0</v>
      </c>
      <c r="N59" s="151" t="str">
        <f>IFERROR(VLOOKUP(M59,пр.взв!$D$6:$Q$70,2,0),"")</f>
        <v/>
      </c>
      <c r="O59" s="152" t="str">
        <f>IFERROR(VLOOKUP(M59,пр.взв!$D$6:$Q$70,5,0),"")</f>
        <v/>
      </c>
      <c r="P59" s="152" t="str">
        <f>IFERROR(VLOOKUP(M59,пр.взв!$D$6:$Q$70,6,0),"")</f>
        <v/>
      </c>
      <c r="Q59" s="152" t="str">
        <f>IFERROR(VLOOKUP(M59,пр.взв!$D$6:$Q$70,8,0),"")</f>
        <v/>
      </c>
      <c r="R59" s="147"/>
      <c r="S59" s="148"/>
      <c r="T59" s="149"/>
      <c r="U59" s="150"/>
    </row>
    <row r="60" spans="1:21" ht="12" customHeight="1">
      <c r="A60" s="303"/>
      <c r="B60" s="171">
        <f>пр.хода!G16</f>
        <v>0</v>
      </c>
      <c r="C60" s="158" t="str">
        <f>IFERROR(VLOOKUP(B60,пр.взв!$D$6:$Q$70,2,0),"")</f>
        <v/>
      </c>
      <c r="D60" s="161" t="str">
        <f>IFERROR(VLOOKUP(B60,пр.взв!$D$6:$Q$70,5,0),"")</f>
        <v/>
      </c>
      <c r="E60" s="161" t="str">
        <f>IFERROR(VLOOKUP(B60,пр.взв!$D$6:$Q$70,6,0),"")</f>
        <v/>
      </c>
      <c r="F60" s="161" t="str">
        <f>IFERROR(VLOOKUP(B60,пр.взв!$D$6:$Q$70,8,0),"")</f>
        <v/>
      </c>
      <c r="G60" s="159"/>
      <c r="H60" s="159"/>
      <c r="I60" s="160"/>
      <c r="J60" s="160"/>
      <c r="K60" s="289"/>
      <c r="L60" s="359"/>
      <c r="M60" s="171">
        <f>пр.хода!Y16</f>
        <v>0</v>
      </c>
      <c r="N60" s="158" t="str">
        <f>IFERROR(VLOOKUP(M60,пр.взв!$D$6:$Q$70,2,0),"")</f>
        <v/>
      </c>
      <c r="O60" s="161" t="str">
        <f>IFERROR(VLOOKUP(M60,пр.взв!$D$6:$Q$70,5,0),"")</f>
        <v/>
      </c>
      <c r="P60" s="161" t="str">
        <f>IFERROR(VLOOKUP(M60,пр.взв!$D$6:$Q$70,6,0),"")</f>
        <v/>
      </c>
      <c r="Q60" s="161" t="str">
        <f>IFERROR(VLOOKUP(M60,пр.взв!$D$6:$Q$70,8,0),"")</f>
        <v/>
      </c>
      <c r="R60" s="159"/>
      <c r="S60" s="159"/>
      <c r="T60" s="160"/>
      <c r="U60" s="160"/>
    </row>
    <row r="61" spans="1:21" ht="12.75" customHeight="1">
      <c r="A61" s="374">
        <v>2</v>
      </c>
      <c r="B61" s="170">
        <f>пр.хода!G24</f>
        <v>0</v>
      </c>
      <c r="C61" s="151" t="str">
        <f>IFERROR(VLOOKUP(B61,пр.взв!$D$6:$Q$70,2,0),"")</f>
        <v/>
      </c>
      <c r="D61" s="152" t="str">
        <f>IFERROR(VLOOKUP(B61,пр.взв!$D$6:$Q$70,5,0),"")</f>
        <v/>
      </c>
      <c r="E61" s="152" t="str">
        <f>IFERROR(VLOOKUP(B61,пр.взв!$D$6:$Q$70,6,0),"")</f>
        <v/>
      </c>
      <c r="F61" s="152" t="str">
        <f>IFERROR(VLOOKUP(B61,пр.взв!$D$6:$Q$70,8,0),"")</f>
        <v/>
      </c>
      <c r="G61" s="162"/>
      <c r="H61" s="163"/>
      <c r="I61" s="164"/>
      <c r="J61" s="152"/>
      <c r="K61" s="289"/>
      <c r="L61" s="358">
        <v>6</v>
      </c>
      <c r="M61" s="170">
        <f>пр.хода!Y24</f>
        <v>0</v>
      </c>
      <c r="N61" s="151" t="str">
        <f>IFERROR(VLOOKUP(M61,пр.взв!$D$6:$Q$70,2,0),"")</f>
        <v/>
      </c>
      <c r="O61" s="152" t="str">
        <f>IFERROR(VLOOKUP(M61,пр.взв!$D$6:$Q$70,5,0),"")</f>
        <v/>
      </c>
      <c r="P61" s="152" t="str">
        <f>IFERROR(VLOOKUP(M61,пр.взв!$D$6:$Q$70,6,0),"")</f>
        <v/>
      </c>
      <c r="Q61" s="152" t="str">
        <f>IFERROR(VLOOKUP(M61,пр.взв!$D$6:$Q$70,8,0),"")</f>
        <v/>
      </c>
      <c r="R61" s="162"/>
      <c r="S61" s="163"/>
      <c r="T61" s="164"/>
      <c r="U61" s="152"/>
    </row>
    <row r="62" spans="1:21" ht="12.75" customHeight="1">
      <c r="A62" s="303"/>
      <c r="B62" s="171">
        <f>пр.хода!G32</f>
        <v>0</v>
      </c>
      <c r="C62" s="158" t="str">
        <f>IFERROR(VLOOKUP(B62,пр.взв!$D$6:$Q$70,2,0),"")</f>
        <v/>
      </c>
      <c r="D62" s="161" t="str">
        <f>IFERROR(VLOOKUP(B62,пр.взв!$D$6:$Q$70,5,0),"")</f>
        <v/>
      </c>
      <c r="E62" s="161" t="str">
        <f>IFERROR(VLOOKUP(B62,пр.взв!$D$6:$Q$70,6,0),"")</f>
        <v/>
      </c>
      <c r="F62" s="161" t="str">
        <f>IFERROR(VLOOKUP(B62,пр.взв!$D$6:$Q$70,8,0),"")</f>
        <v/>
      </c>
      <c r="G62" s="159"/>
      <c r="H62" s="159"/>
      <c r="I62" s="160"/>
      <c r="J62" s="160"/>
      <c r="K62" s="289"/>
      <c r="L62" s="359"/>
      <c r="M62" s="171">
        <f>пр.хода!Y32</f>
        <v>0</v>
      </c>
      <c r="N62" s="158" t="str">
        <f>IFERROR(VLOOKUP(M62,пр.взв!$D$6:$Q$70,2,0),"")</f>
        <v/>
      </c>
      <c r="O62" s="161" t="str">
        <f>IFERROR(VLOOKUP(M62,пр.взв!$D$6:$Q$70,5,0),"")</f>
        <v/>
      </c>
      <c r="P62" s="161" t="str">
        <f>IFERROR(VLOOKUP(M62,пр.взв!$D$6:$Q$70,6,0),"")</f>
        <v/>
      </c>
      <c r="Q62" s="161" t="str">
        <f>IFERROR(VLOOKUP(M62,пр.взв!$D$6:$Q$70,8,0),"")</f>
        <v/>
      </c>
      <c r="R62" s="159"/>
      <c r="S62" s="159"/>
      <c r="T62" s="160"/>
      <c r="U62" s="160"/>
    </row>
    <row r="63" spans="1:21" ht="12.75" customHeight="1">
      <c r="A63" s="374">
        <v>3</v>
      </c>
      <c r="B63" s="170">
        <f>пр.хода!G41</f>
        <v>0</v>
      </c>
      <c r="C63" s="151" t="str">
        <f>IFERROR(VLOOKUP(B63,пр.взв!$D$6:$Q$70,2,0),"")</f>
        <v/>
      </c>
      <c r="D63" s="152" t="str">
        <f>IFERROR(VLOOKUP(B63,пр.взв!$D$6:$Q$70,5,0),"")</f>
        <v/>
      </c>
      <c r="E63" s="152" t="str">
        <f>IFERROR(VLOOKUP(B63,пр.взв!$D$6:$Q$70,6,0),"")</f>
        <v/>
      </c>
      <c r="F63" s="152" t="str">
        <f>IFERROR(VLOOKUP(B63,пр.взв!$D$6:$Q$70,8,0),"")</f>
        <v/>
      </c>
      <c r="G63" s="147"/>
      <c r="H63" s="148"/>
      <c r="I63" s="149"/>
      <c r="J63" s="150"/>
      <c r="K63" s="289"/>
      <c r="L63" s="358">
        <v>7</v>
      </c>
      <c r="M63" s="170">
        <f>пр.хода!Y41</f>
        <v>0</v>
      </c>
      <c r="N63" s="151" t="str">
        <f>IFERROR(VLOOKUP(M63,пр.взв!$D$6:$Q$70,2,0),"")</f>
        <v/>
      </c>
      <c r="O63" s="152" t="str">
        <f>IFERROR(VLOOKUP(M63,пр.взв!$D$6:$Q$70,5,0),"")</f>
        <v/>
      </c>
      <c r="P63" s="152" t="str">
        <f>IFERROR(VLOOKUP(M63,пр.взв!$D$6:$Q$70,6,0),"")</f>
        <v/>
      </c>
      <c r="Q63" s="152" t="str">
        <f>IFERROR(VLOOKUP(M63,пр.взв!$D$6:$Q$70,8,0),"")</f>
        <v/>
      </c>
      <c r="R63" s="147"/>
      <c r="S63" s="148"/>
      <c r="T63" s="149"/>
      <c r="U63" s="150"/>
    </row>
    <row r="64" spans="1:21" ht="12.75" customHeight="1">
      <c r="A64" s="303"/>
      <c r="B64" s="171">
        <f>пр.хода!G49</f>
        <v>0</v>
      </c>
      <c r="C64" s="158" t="str">
        <f>IFERROR(VLOOKUP(B64,пр.взв!$D$6:$Q$70,2,0),"")</f>
        <v/>
      </c>
      <c r="D64" s="161" t="str">
        <f>IFERROR(VLOOKUP(B64,пр.взв!$D$6:$Q$70,5,0),"")</f>
        <v/>
      </c>
      <c r="E64" s="161" t="str">
        <f>IFERROR(VLOOKUP(B64,пр.взв!$D$6:$Q$70,6,0),"")</f>
        <v/>
      </c>
      <c r="F64" s="161" t="str">
        <f>IFERROR(VLOOKUP(B64,пр.взв!$D$6:$Q$70,8,0),"")</f>
        <v/>
      </c>
      <c r="G64" s="159"/>
      <c r="H64" s="159"/>
      <c r="I64" s="160"/>
      <c r="J64" s="160"/>
      <c r="K64" s="289"/>
      <c r="L64" s="359"/>
      <c r="M64" s="171">
        <f>пр.хода!Y49</f>
        <v>0</v>
      </c>
      <c r="N64" s="158" t="str">
        <f>IFERROR(VLOOKUP(M64,пр.взв!$D$6:$Q$70,2,0),"")</f>
        <v/>
      </c>
      <c r="O64" s="161" t="str">
        <f>IFERROR(VLOOKUP(M64,пр.взв!$D$6:$Q$70,5,0),"")</f>
        <v/>
      </c>
      <c r="P64" s="161" t="str">
        <f>IFERROR(VLOOKUP(M64,пр.взв!$D$6:$Q$70,6,0),"")</f>
        <v/>
      </c>
      <c r="Q64" s="161" t="str">
        <f>IFERROR(VLOOKUP(M64,пр.взв!$D$6:$Q$70,8,0),"")</f>
        <v/>
      </c>
      <c r="R64" s="159"/>
      <c r="S64" s="159"/>
      <c r="T64" s="160"/>
      <c r="U64" s="160"/>
    </row>
    <row r="65" spans="1:21" ht="12.75" customHeight="1">
      <c r="A65" s="374">
        <v>4</v>
      </c>
      <c r="B65" s="170">
        <f>пр.хода!G57</f>
        <v>0</v>
      </c>
      <c r="C65" s="151" t="str">
        <f>IFERROR(VLOOKUP(B65,пр.взв!$D$6:$Q$70,2,0),"")</f>
        <v/>
      </c>
      <c r="D65" s="152" t="str">
        <f>IFERROR(VLOOKUP(B65,пр.взв!$D$6:$Q$70,5,0),"")</f>
        <v/>
      </c>
      <c r="E65" s="152" t="str">
        <f>IFERROR(VLOOKUP(B65,пр.взв!$D$6:$Q$70,6,0),"")</f>
        <v/>
      </c>
      <c r="F65" s="152" t="str">
        <f>IFERROR(VLOOKUP(B65,пр.взв!$D$6:$Q$70,8,0),"")</f>
        <v/>
      </c>
      <c r="G65" s="162"/>
      <c r="H65" s="163"/>
      <c r="I65" s="164"/>
      <c r="J65" s="152"/>
      <c r="K65" s="289"/>
      <c r="L65" s="358">
        <v>8</v>
      </c>
      <c r="M65" s="170">
        <f>пр.хода!Y57</f>
        <v>0</v>
      </c>
      <c r="N65" s="151" t="str">
        <f>IFERROR(VLOOKUP(M65,пр.взв!$D$6:$Q$70,2,0),"")</f>
        <v/>
      </c>
      <c r="O65" s="152" t="str">
        <f>IFERROR(VLOOKUP(M65,пр.взв!$D$6:$Q$70,5,0),"")</f>
        <v/>
      </c>
      <c r="P65" s="152" t="str">
        <f>IFERROR(VLOOKUP(M65,пр.взв!$D$6:$Q$70,6,0),"")</f>
        <v/>
      </c>
      <c r="Q65" s="152" t="str">
        <f>IFERROR(VLOOKUP(M65,пр.взв!$D$6:$Q$70,8,0),"")</f>
        <v/>
      </c>
      <c r="R65" s="162"/>
      <c r="S65" s="163"/>
      <c r="T65" s="164"/>
      <c r="U65" s="152"/>
    </row>
    <row r="66" spans="1:21" ht="12.75" customHeight="1">
      <c r="A66" s="303"/>
      <c r="B66" s="171">
        <f>пр.хода!G65</f>
        <v>0</v>
      </c>
      <c r="C66" s="158" t="str">
        <f>IFERROR(VLOOKUP(B66,пр.взв!$D$6:$Q$70,2,0),"")</f>
        <v/>
      </c>
      <c r="D66" s="161" t="str">
        <f>IFERROR(VLOOKUP(B66,пр.взв!$D$6:$Q$70,5,0),"")</f>
        <v/>
      </c>
      <c r="E66" s="161" t="str">
        <f>IFERROR(VLOOKUP(B66,пр.взв!$D$6:$Q$70,6,0),"")</f>
        <v/>
      </c>
      <c r="F66" s="161" t="str">
        <f>IFERROR(VLOOKUP(B66,пр.взв!$D$6:$Q$70,8,0),"")</f>
        <v/>
      </c>
      <c r="G66" s="159"/>
      <c r="H66" s="159"/>
      <c r="I66" s="160"/>
      <c r="J66" s="160"/>
      <c r="K66" s="289"/>
      <c r="L66" s="359"/>
      <c r="M66" s="171">
        <f>пр.хода!Y65</f>
        <v>0</v>
      </c>
      <c r="N66" s="158" t="str">
        <f>IFERROR(VLOOKUP(M66,пр.взв!$D$6:$Q$70,2,0),"")</f>
        <v/>
      </c>
      <c r="O66" s="161" t="str">
        <f>IFERROR(VLOOKUP(M66,пр.взв!$D$6:$Q$70,5,0),"")</f>
        <v/>
      </c>
      <c r="P66" s="161" t="str">
        <f>IFERROR(VLOOKUP(M66,пр.взв!$D$6:$Q$70,6,0),"")</f>
        <v/>
      </c>
      <c r="Q66" s="161" t="str">
        <f>IFERROR(VLOOKUP(M66,пр.взв!$D$6:$Q$70,8,0),"")</f>
        <v/>
      </c>
      <c r="R66" s="159"/>
      <c r="S66" s="159"/>
      <c r="T66" s="160"/>
      <c r="U66" s="160"/>
    </row>
    <row r="67" spans="1:21" ht="12" customHeight="1">
      <c r="B67" s="141" t="s">
        <v>277</v>
      </c>
      <c r="C67" s="142" t="s">
        <v>278</v>
      </c>
      <c r="D67" s="143"/>
      <c r="E67" s="143"/>
      <c r="F67" s="143" t="s">
        <v>291</v>
      </c>
      <c r="G67" s="141">
        <f>пр.взв!$D$4</f>
        <v>0</v>
      </c>
      <c r="H67" s="142"/>
      <c r="I67" s="142"/>
      <c r="J67" s="142"/>
      <c r="K67" s="289"/>
      <c r="L67" s="142"/>
      <c r="M67" s="141" t="s">
        <v>292</v>
      </c>
      <c r="N67" s="142" t="s">
        <v>278</v>
      </c>
      <c r="O67" s="143"/>
      <c r="P67" s="143"/>
      <c r="Q67" s="143" t="s">
        <v>291</v>
      </c>
      <c r="R67" s="141">
        <f>пр.взв!$D$4</f>
        <v>0</v>
      </c>
      <c r="S67" s="142"/>
      <c r="T67" s="142"/>
      <c r="U67" s="142"/>
    </row>
    <row r="68" spans="1:21" ht="12.75" customHeight="1">
      <c r="A68" s="369" t="s">
        <v>281</v>
      </c>
      <c r="B68" s="371" t="s">
        <v>9</v>
      </c>
      <c r="C68" s="363" t="s">
        <v>10</v>
      </c>
      <c r="D68" s="364" t="s">
        <v>282</v>
      </c>
      <c r="E68" s="365" t="s">
        <v>283</v>
      </c>
      <c r="F68" s="366"/>
      <c r="G68" s="363" t="s">
        <v>284</v>
      </c>
      <c r="H68" s="367" t="s">
        <v>285</v>
      </c>
      <c r="I68" s="364" t="s">
        <v>289</v>
      </c>
      <c r="J68" s="368" t="s">
        <v>287</v>
      </c>
      <c r="K68" s="289"/>
      <c r="L68" s="369" t="s">
        <v>281</v>
      </c>
      <c r="M68" s="371" t="s">
        <v>9</v>
      </c>
      <c r="N68" s="363" t="s">
        <v>10</v>
      </c>
      <c r="O68" s="364" t="s">
        <v>282</v>
      </c>
      <c r="P68" s="365" t="s">
        <v>283</v>
      </c>
      <c r="Q68" s="366"/>
      <c r="R68" s="363" t="s">
        <v>284</v>
      </c>
      <c r="S68" s="367" t="s">
        <v>285</v>
      </c>
      <c r="T68" s="364" t="s">
        <v>289</v>
      </c>
      <c r="U68" s="368" t="s">
        <v>287</v>
      </c>
    </row>
    <row r="69" spans="1:21" ht="13.5" customHeight="1">
      <c r="A69" s="370"/>
      <c r="B69" s="338"/>
      <c r="C69" s="359"/>
      <c r="D69" s="359"/>
      <c r="E69" s="303"/>
      <c r="F69" s="338"/>
      <c r="G69" s="359"/>
      <c r="H69" s="359"/>
      <c r="I69" s="359"/>
      <c r="J69" s="361"/>
      <c r="K69" s="289"/>
      <c r="L69" s="370"/>
      <c r="M69" s="338"/>
      <c r="N69" s="359"/>
      <c r="O69" s="359"/>
      <c r="P69" s="303"/>
      <c r="Q69" s="338"/>
      <c r="R69" s="359"/>
      <c r="S69" s="359"/>
      <c r="T69" s="359"/>
      <c r="U69" s="361"/>
    </row>
    <row r="70" spans="1:21" ht="12" customHeight="1">
      <c r="A70" s="374">
        <v>1</v>
      </c>
      <c r="B70" s="170">
        <f>пр.хода!I12</f>
        <v>0</v>
      </c>
      <c r="C70" s="151" t="str">
        <f>IFERROR(VLOOKUP(B70,пр.взв!$D$6:$Q$70,2,0),"")</f>
        <v/>
      </c>
      <c r="D70" s="152" t="str">
        <f>IFERROR(VLOOKUP(B70,пр.взв!$D$6:$Q$70,5,0),"")</f>
        <v/>
      </c>
      <c r="E70" s="152" t="str">
        <f>IFERROR(VLOOKUP(B70,пр.взв!$D$6:$Q$70,6,0),"")</f>
        <v/>
      </c>
      <c r="F70" s="152" t="str">
        <f>IFERROR(VLOOKUP(B70,пр.взв!$D$6:$Q$70,8,0),"")</f>
        <v/>
      </c>
      <c r="G70" s="162"/>
      <c r="H70" s="163"/>
      <c r="I70" s="164"/>
      <c r="J70" s="172"/>
      <c r="K70" s="289"/>
      <c r="L70" s="358">
        <v>3</v>
      </c>
      <c r="M70" s="170">
        <f>пр.хода!W12</f>
        <v>0</v>
      </c>
      <c r="N70" s="151" t="str">
        <f>IFERROR(VLOOKUP(M70,пр.взв!$D$6:$Q$70,2,0),"")</f>
        <v/>
      </c>
      <c r="O70" s="152" t="str">
        <f>IFERROR(VLOOKUP(M70,пр.взв!$D$6:$Q$70,5,0),"")</f>
        <v/>
      </c>
      <c r="P70" s="152" t="str">
        <f>IFERROR(VLOOKUP(M70,пр.взв!$D$6:$Q$70,6,0),"")</f>
        <v/>
      </c>
      <c r="Q70" s="152" t="str">
        <f>IFERROR(VLOOKUP(M70,пр.взв!$D$6:$Q$70,8,0),"")</f>
        <v/>
      </c>
      <c r="R70" s="162"/>
      <c r="S70" s="163"/>
      <c r="T70" s="164"/>
      <c r="U70" s="172"/>
    </row>
    <row r="71" spans="1:21" ht="12" customHeight="1">
      <c r="A71" s="303"/>
      <c r="B71" s="171">
        <f>пр.хода!I28</f>
        <v>0</v>
      </c>
      <c r="C71" s="158" t="str">
        <f>IFERROR(VLOOKUP(B71,пр.взв!$D$6:$Q$70,2,0),"")</f>
        <v/>
      </c>
      <c r="D71" s="161" t="str">
        <f>IFERROR(VLOOKUP(B71,пр.взв!$D$6:$Q$70,5,0),"")</f>
        <v/>
      </c>
      <c r="E71" s="161" t="str">
        <f>IFERROR(VLOOKUP(B71,пр.взв!$D$6:$Q$70,6,0),"")</f>
        <v/>
      </c>
      <c r="F71" s="161" t="str">
        <f>IFERROR(VLOOKUP(B71,пр.взв!$D$6:$Q$70,8,0),"")</f>
        <v/>
      </c>
      <c r="G71" s="159"/>
      <c r="H71" s="159"/>
      <c r="I71" s="160"/>
      <c r="J71" s="160"/>
      <c r="K71" s="289"/>
      <c r="L71" s="359"/>
      <c r="M71" s="171">
        <f>пр.хода!W28</f>
        <v>0</v>
      </c>
      <c r="N71" s="158" t="str">
        <f>IFERROR(VLOOKUP(M71,пр.взв!$D$6:$Q$70,2,0),"")</f>
        <v/>
      </c>
      <c r="O71" s="161" t="str">
        <f>IFERROR(VLOOKUP(M71,пр.взв!$D$6:$Q$70,5,0),"")</f>
        <v/>
      </c>
      <c r="P71" s="161" t="str">
        <f>IFERROR(VLOOKUP(M71,пр.взв!$D$6:$Q$70,6,0),"")</f>
        <v/>
      </c>
      <c r="Q71" s="161" t="str">
        <f>IFERROR(VLOOKUP(M71,пр.взв!$D$6:$Q$70,8,0),"")</f>
        <v/>
      </c>
      <c r="R71" s="159"/>
      <c r="S71" s="159"/>
      <c r="T71" s="160"/>
      <c r="U71" s="160"/>
    </row>
    <row r="72" spans="1:21" ht="12.75" customHeight="1">
      <c r="A72" s="374">
        <v>2</v>
      </c>
      <c r="B72" s="170">
        <f>пр.хода!I46</f>
        <v>0</v>
      </c>
      <c r="C72" s="151" t="str">
        <f>IFERROR(VLOOKUP(B72,пр.взв!$D$6:$Q$70,2,0),"")</f>
        <v/>
      </c>
      <c r="D72" s="152" t="str">
        <f>IFERROR(VLOOKUP(B72,пр.взв!$D$6:$Q$70,5,0),"")</f>
        <v/>
      </c>
      <c r="E72" s="152" t="str">
        <f>IFERROR(VLOOKUP(B72,пр.взв!$D$6:$Q$70,6,0),"")</f>
        <v/>
      </c>
      <c r="F72" s="152" t="str">
        <f>IFERROR(VLOOKUP(B72,пр.взв!$D$6:$Q$70,8,0),"")</f>
        <v/>
      </c>
      <c r="G72" s="162"/>
      <c r="H72" s="163"/>
      <c r="I72" s="164"/>
      <c r="J72" s="152"/>
      <c r="K72" s="289"/>
      <c r="L72" s="358">
        <v>4</v>
      </c>
      <c r="M72" s="170">
        <f>пр.хода!W45</f>
        <v>0</v>
      </c>
      <c r="N72" s="151" t="str">
        <f>IFERROR(VLOOKUP(M72,пр.взв!$D$6:$Q$70,2,0),"")</f>
        <v/>
      </c>
      <c r="O72" s="152" t="str">
        <f>IFERROR(VLOOKUP(M72,пр.взв!$D$6:$Q$70,5,0),"")</f>
        <v/>
      </c>
      <c r="P72" s="152" t="str">
        <f>IFERROR(VLOOKUP(M72,пр.взв!$D$6:$Q$70,6,0),"")</f>
        <v/>
      </c>
      <c r="Q72" s="152" t="str">
        <f>IFERROR(VLOOKUP(M72,пр.взв!$D$6:$Q$70,8,0),"")</f>
        <v/>
      </c>
      <c r="R72" s="162"/>
      <c r="S72" s="163"/>
      <c r="T72" s="164"/>
      <c r="U72" s="152"/>
    </row>
    <row r="73" spans="1:21" ht="12.75" customHeight="1">
      <c r="A73" s="303"/>
      <c r="B73" s="171">
        <f>пр.хода!I61</f>
        <v>0</v>
      </c>
      <c r="C73" s="158" t="str">
        <f>IFERROR(VLOOKUP(B73,пр.взв!$D$6:$Q$70,2,0),"")</f>
        <v/>
      </c>
      <c r="D73" s="161" t="str">
        <f>IFERROR(VLOOKUP(B73,пр.взв!$D$6:$Q$70,5,0),"")</f>
        <v/>
      </c>
      <c r="E73" s="161" t="str">
        <f>IFERROR(VLOOKUP(B73,пр.взв!$D$6:$Q$70,6,0),"")</f>
        <v/>
      </c>
      <c r="F73" s="161" t="str">
        <f>IFERROR(VLOOKUP(B73,пр.взв!$D$6:$Q$70,8,0),"")</f>
        <v/>
      </c>
      <c r="G73" s="159"/>
      <c r="H73" s="159"/>
      <c r="I73" s="160"/>
      <c r="J73" s="160"/>
      <c r="K73" s="289"/>
      <c r="L73" s="359"/>
      <c r="M73" s="171">
        <f>пр.хода!W61</f>
        <v>0</v>
      </c>
      <c r="N73" s="158" t="str">
        <f>IFERROR(VLOOKUP(M73,пр.взв!$D$6:$Q$70,2,0),"")</f>
        <v/>
      </c>
      <c r="O73" s="161" t="str">
        <f>IFERROR(VLOOKUP(M73,пр.взв!$D$6:$Q$70,5,0),"")</f>
        <v/>
      </c>
      <c r="P73" s="161" t="str">
        <f>IFERROR(VLOOKUP(M73,пр.взв!$D$6:$Q$70,6,0),"")</f>
        <v/>
      </c>
      <c r="Q73" s="161" t="str">
        <f>IFERROR(VLOOKUP(M73,пр.взв!$D$6:$Q$70,8,0),"")</f>
        <v/>
      </c>
      <c r="R73" s="159"/>
      <c r="S73" s="159"/>
      <c r="T73" s="160"/>
      <c r="U73" s="160"/>
    </row>
    <row r="74" spans="1:21" ht="12" customHeight="1">
      <c r="B74" s="141" t="s">
        <v>277</v>
      </c>
      <c r="C74" s="173" t="s">
        <v>293</v>
      </c>
      <c r="D74" s="174"/>
      <c r="E74" s="174"/>
      <c r="F74" s="174"/>
      <c r="G74" s="175">
        <f>пр.взв!$D$4</f>
        <v>0</v>
      </c>
      <c r="H74" s="174"/>
      <c r="I74" s="174"/>
      <c r="J74" s="174"/>
      <c r="K74" s="289"/>
      <c r="L74" s="176"/>
      <c r="M74" s="141" t="s">
        <v>280</v>
      </c>
      <c r="N74" s="173" t="s">
        <v>293</v>
      </c>
      <c r="O74" s="174"/>
      <c r="P74" s="174"/>
      <c r="Q74" s="174"/>
      <c r="R74" s="141">
        <f>пр.взв!$D$4</f>
        <v>0</v>
      </c>
      <c r="S74" s="174"/>
      <c r="T74" s="174"/>
      <c r="U74" s="174"/>
    </row>
    <row r="75" spans="1:21" ht="12.75" customHeight="1">
      <c r="A75" s="369" t="s">
        <v>281</v>
      </c>
      <c r="B75" s="371" t="s">
        <v>9</v>
      </c>
      <c r="C75" s="363" t="s">
        <v>10</v>
      </c>
      <c r="D75" s="364" t="s">
        <v>282</v>
      </c>
      <c r="E75" s="365" t="s">
        <v>283</v>
      </c>
      <c r="F75" s="366"/>
      <c r="G75" s="363" t="s">
        <v>284</v>
      </c>
      <c r="H75" s="367" t="s">
        <v>285</v>
      </c>
      <c r="I75" s="364" t="s">
        <v>289</v>
      </c>
      <c r="J75" s="368" t="s">
        <v>287</v>
      </c>
      <c r="K75" s="289"/>
      <c r="L75" s="369" t="s">
        <v>281</v>
      </c>
      <c r="M75" s="371" t="s">
        <v>9</v>
      </c>
      <c r="N75" s="363" t="s">
        <v>10</v>
      </c>
      <c r="O75" s="364" t="s">
        <v>282</v>
      </c>
      <c r="P75" s="365" t="s">
        <v>283</v>
      </c>
      <c r="Q75" s="366"/>
      <c r="R75" s="363" t="s">
        <v>284</v>
      </c>
      <c r="S75" s="367" t="s">
        <v>285</v>
      </c>
      <c r="T75" s="364" t="s">
        <v>289</v>
      </c>
      <c r="U75" s="368" t="s">
        <v>287</v>
      </c>
    </row>
    <row r="76" spans="1:21" ht="13.5" customHeight="1">
      <c r="A76" s="370"/>
      <c r="B76" s="338"/>
      <c r="C76" s="359"/>
      <c r="D76" s="359"/>
      <c r="E76" s="303"/>
      <c r="F76" s="338"/>
      <c r="G76" s="359"/>
      <c r="H76" s="359"/>
      <c r="I76" s="359"/>
      <c r="J76" s="361"/>
      <c r="K76" s="289"/>
      <c r="L76" s="370"/>
      <c r="M76" s="338"/>
      <c r="N76" s="359"/>
      <c r="O76" s="359"/>
      <c r="P76" s="303"/>
      <c r="Q76" s="338"/>
      <c r="R76" s="359"/>
      <c r="S76" s="359"/>
      <c r="T76" s="359"/>
      <c r="U76" s="361"/>
    </row>
    <row r="77" spans="1:21" ht="12" customHeight="1">
      <c r="A77" s="358">
        <v>1</v>
      </c>
      <c r="B77" s="170">
        <f>пр.хода!K20</f>
        <v>0</v>
      </c>
      <c r="C77" s="151" t="str">
        <f>IFERROR(VLOOKUP(B77,пр.взв!$D$6:$Q$70,2,0),"")</f>
        <v/>
      </c>
      <c r="D77" s="152" t="str">
        <f>IFERROR(VLOOKUP(B77,пр.взв!$D$6:$Q$70,5,0),"")</f>
        <v/>
      </c>
      <c r="E77" s="152" t="str">
        <f>IFERROR(VLOOKUP(B77,пр.взв!$D$6:$Q$70,6,0),"")</f>
        <v/>
      </c>
      <c r="F77" s="152" t="str">
        <f>IFERROR(VLOOKUP(B77,пр.взв!$D$6:$Q$70,8,0),"")</f>
        <v/>
      </c>
      <c r="G77" s="162"/>
      <c r="H77" s="163"/>
      <c r="I77" s="164"/>
      <c r="J77" s="172"/>
      <c r="K77" s="289"/>
      <c r="L77" s="358">
        <v>2</v>
      </c>
      <c r="M77" s="170">
        <f>пр.хода!U20</f>
        <v>0</v>
      </c>
      <c r="N77" s="151" t="str">
        <f>IFERROR(VLOOKUP(M77,пр.взв!$D$6:$Q$70,2,0),"")</f>
        <v/>
      </c>
      <c r="O77" s="152" t="str">
        <f>IFERROR(VLOOKUP(M77,пр.взв!$D$6:$Q$70,5,0),"")</f>
        <v/>
      </c>
      <c r="P77" s="152" t="str">
        <f>IFERROR(VLOOKUP(M77,пр.взв!$D$6:$Q$70,6,0),"")</f>
        <v/>
      </c>
      <c r="Q77" s="152" t="str">
        <f>IFERROR(VLOOKUP(M77,пр.взв!$D$6:$Q$70,8,0),"")</f>
        <v/>
      </c>
      <c r="R77" s="162"/>
      <c r="S77" s="163"/>
      <c r="T77" s="164"/>
      <c r="U77" s="172"/>
    </row>
    <row r="78" spans="1:21" ht="12" customHeight="1">
      <c r="A78" s="359"/>
      <c r="B78" s="177">
        <f>пр.хода!K53</f>
        <v>0</v>
      </c>
      <c r="C78" s="158" t="str">
        <f>IFERROR(VLOOKUP(B78,пр.взв!$D$6:$Q$70,2,0),"")</f>
        <v/>
      </c>
      <c r="D78" s="161" t="str">
        <f>IFERROR(VLOOKUP(B78,пр.взв!$D$6:$Q$70,5,0),"")</f>
        <v/>
      </c>
      <c r="E78" s="161" t="str">
        <f>IFERROR(VLOOKUP(B78,пр.взв!$D$6:$Q$70,6,0),"")</f>
        <v/>
      </c>
      <c r="F78" s="161" t="str">
        <f>IFERROR(VLOOKUP(B78,пр.взв!$D$6:$Q$70,8,0),"")</f>
        <v/>
      </c>
      <c r="G78" s="159"/>
      <c r="H78" s="159"/>
      <c r="I78" s="160"/>
      <c r="J78" s="160"/>
      <c r="K78" s="289"/>
      <c r="L78" s="359"/>
      <c r="M78" s="177">
        <f>пр.хода!U53</f>
        <v>0</v>
      </c>
      <c r="N78" s="158" t="str">
        <f>IFERROR(VLOOKUP(M78,пр.взв!$D$6:$Q$70,2,0),"")</f>
        <v/>
      </c>
      <c r="O78" s="161" t="str">
        <f>IFERROR(VLOOKUP(M78,пр.взв!$D$6:$Q$70,5,0),"")</f>
        <v/>
      </c>
      <c r="P78" s="161" t="str">
        <f>IFERROR(VLOOKUP(M78,пр.взв!$D$6:$Q$70,6,0),"")</f>
        <v/>
      </c>
      <c r="Q78" s="161" t="str">
        <f>IFERROR(VLOOKUP(M78,пр.взв!$D$6:$Q$70,8,0),"")</f>
        <v/>
      </c>
      <c r="R78" s="159"/>
      <c r="S78" s="159"/>
      <c r="T78" s="160"/>
      <c r="U78" s="160"/>
    </row>
    <row r="79" spans="1:21" ht="12" customHeight="1">
      <c r="A79" s="376" t="s">
        <v>298</v>
      </c>
      <c r="B79" s="289"/>
      <c r="C79" s="289"/>
      <c r="D79" s="289"/>
      <c r="E79" s="289"/>
      <c r="F79" s="289"/>
      <c r="G79" s="289"/>
      <c r="H79" s="289"/>
      <c r="I79" s="289"/>
      <c r="J79" s="289"/>
      <c r="K79" s="289"/>
      <c r="L79" s="376" t="s">
        <v>299</v>
      </c>
      <c r="M79" s="289"/>
      <c r="N79" s="289"/>
      <c r="O79" s="289"/>
      <c r="P79" s="289"/>
      <c r="Q79" s="289"/>
      <c r="R79" s="289"/>
      <c r="S79" s="289"/>
      <c r="T79" s="289"/>
      <c r="U79" s="289"/>
    </row>
    <row r="80" spans="1:21" ht="12" customHeight="1">
      <c r="B80" s="141" t="s">
        <v>277</v>
      </c>
      <c r="C80" s="178"/>
      <c r="D80" s="178"/>
      <c r="E80" s="178"/>
      <c r="F80" s="178"/>
      <c r="G80" s="179">
        <f>пр.взв!$D$4</f>
        <v>0</v>
      </c>
      <c r="H80" s="178"/>
      <c r="I80" s="178"/>
      <c r="J80" s="178"/>
      <c r="K80" s="289"/>
      <c r="L80" s="6"/>
      <c r="M80" s="141" t="s">
        <v>280</v>
      </c>
      <c r="N80" s="178"/>
      <c r="O80" s="178"/>
      <c r="P80" s="178"/>
      <c r="Q80" s="178"/>
      <c r="R80" s="179">
        <f>пр.взв!$D$4</f>
        <v>0</v>
      </c>
      <c r="S80" s="176"/>
      <c r="T80" s="176"/>
      <c r="U80" s="176"/>
    </row>
    <row r="81" spans="1:21" ht="12.75" customHeight="1">
      <c r="A81" s="369" t="s">
        <v>281</v>
      </c>
      <c r="B81" s="371" t="s">
        <v>9</v>
      </c>
      <c r="C81" s="363" t="s">
        <v>10</v>
      </c>
      <c r="D81" s="364" t="s">
        <v>282</v>
      </c>
      <c r="E81" s="365" t="s">
        <v>283</v>
      </c>
      <c r="F81" s="366"/>
      <c r="G81" s="363" t="s">
        <v>284</v>
      </c>
      <c r="H81" s="367" t="s">
        <v>285</v>
      </c>
      <c r="I81" s="364" t="s">
        <v>289</v>
      </c>
      <c r="J81" s="368" t="s">
        <v>287</v>
      </c>
      <c r="K81" s="289"/>
      <c r="L81" s="369" t="s">
        <v>281</v>
      </c>
      <c r="M81" s="371" t="s">
        <v>9</v>
      </c>
      <c r="N81" s="363" t="s">
        <v>10</v>
      </c>
      <c r="O81" s="364" t="s">
        <v>282</v>
      </c>
      <c r="P81" s="365" t="s">
        <v>283</v>
      </c>
      <c r="Q81" s="366"/>
      <c r="R81" s="363" t="s">
        <v>284</v>
      </c>
      <c r="S81" s="367" t="s">
        <v>285</v>
      </c>
      <c r="T81" s="364" t="s">
        <v>289</v>
      </c>
      <c r="U81" s="368" t="s">
        <v>287</v>
      </c>
    </row>
    <row r="82" spans="1:21" ht="13.5" customHeight="1">
      <c r="A82" s="370"/>
      <c r="B82" s="338"/>
      <c r="C82" s="359"/>
      <c r="D82" s="359"/>
      <c r="E82" s="303"/>
      <c r="F82" s="338"/>
      <c r="G82" s="359"/>
      <c r="H82" s="359"/>
      <c r="I82" s="359"/>
      <c r="J82" s="361"/>
      <c r="K82" s="289"/>
      <c r="L82" s="370"/>
      <c r="M82" s="338"/>
      <c r="N82" s="359"/>
      <c r="O82" s="359"/>
      <c r="P82" s="303"/>
      <c r="Q82" s="338"/>
      <c r="R82" s="359"/>
      <c r="S82" s="359"/>
      <c r="T82" s="359"/>
      <c r="U82" s="361"/>
    </row>
    <row r="83" spans="1:21" ht="12" customHeight="1">
      <c r="A83" s="358">
        <v>1</v>
      </c>
      <c r="B83" s="170" t="str">
        <f>пр.хода!L7</f>
        <v xml:space="preserve"> </v>
      </c>
      <c r="C83" s="151" t="str">
        <f>IFERROR(VLOOKUP(B83,пр.взв!$D$6:$Q$70,2,0),"")</f>
        <v/>
      </c>
      <c r="D83" s="152" t="str">
        <f>IFERROR(VLOOKUP(B83,пр.взв!$D$6:$Q$70,5,0),"")</f>
        <v/>
      </c>
      <c r="E83" s="152" t="str">
        <f>IFERROR(VLOOKUP(B83,пр.взв!$D$6:$Q$70,6,0),"")</f>
        <v/>
      </c>
      <c r="F83" s="152" t="str">
        <f>IFERROR(VLOOKUP(B83,пр.взв!$D$6:$Q$70,8,0),"")</f>
        <v/>
      </c>
      <c r="G83" s="162"/>
      <c r="H83" s="163"/>
      <c r="I83" s="164"/>
      <c r="J83" s="172"/>
      <c r="K83" s="289"/>
      <c r="L83" s="358">
        <v>3</v>
      </c>
      <c r="M83" s="170" t="str">
        <f>пр.хода!L56</f>
        <v xml:space="preserve"> </v>
      </c>
      <c r="N83" s="151" t="str">
        <f>IFERROR(VLOOKUP(M83,пр.взв!$D$6:$Q$70,2,0),"")</f>
        <v/>
      </c>
      <c r="O83" s="152" t="str">
        <f>IFERROR(VLOOKUP(M83,пр.взв!$D$6:$Q$70,5,0),"")</f>
        <v/>
      </c>
      <c r="P83" s="152" t="str">
        <f>IFERROR(VLOOKUP(M83,пр.взв!$D$6:$Q$70,6,0),"")</f>
        <v/>
      </c>
      <c r="Q83" s="152" t="str">
        <f>IFERROR(VLOOKUP(M83,пр.взв!$D$6:$Q$70,8,0),"")</f>
        <v/>
      </c>
      <c r="R83" s="162"/>
      <c r="S83" s="163"/>
      <c r="T83" s="164"/>
      <c r="U83" s="172"/>
    </row>
    <row r="84" spans="1:21" ht="12" customHeight="1">
      <c r="A84" s="357"/>
      <c r="B84" s="177" t="str">
        <f>пр.хода!L10</f>
        <v xml:space="preserve"> </v>
      </c>
      <c r="C84" s="158" t="str">
        <f>IFERROR(VLOOKUP(B84,пр.взв!$D$6:$Q$70,2,0),"")</f>
        <v/>
      </c>
      <c r="D84" s="161" t="str">
        <f>IFERROR(VLOOKUP(B84,пр.взв!$D$6:$Q$70,5,0),"")</f>
        <v/>
      </c>
      <c r="E84" s="161" t="str">
        <f>IFERROR(VLOOKUP(B84,пр.взв!$D$6:$Q$70,6,0),"")</f>
        <v/>
      </c>
      <c r="F84" s="161" t="str">
        <f>IFERROR(VLOOKUP(B84,пр.взв!$D$6:$Q$70,8,0),"")</f>
        <v/>
      </c>
      <c r="G84" s="159"/>
      <c r="H84" s="159"/>
      <c r="I84" s="160"/>
      <c r="J84" s="160"/>
      <c r="K84" s="289"/>
      <c r="L84" s="357"/>
      <c r="M84" s="177" t="str">
        <f>пр.хода!L59</f>
        <v xml:space="preserve"> </v>
      </c>
      <c r="N84" s="158" t="str">
        <f>IFERROR(VLOOKUP(M84,пр.взв!$D$6:$Q$70,2,0),"")</f>
        <v/>
      </c>
      <c r="O84" s="161" t="str">
        <f>IFERROR(VLOOKUP(M84,пр.взв!$D$6:$Q$70,5,0),"")</f>
        <v/>
      </c>
      <c r="P84" s="161" t="str">
        <f>IFERROR(VLOOKUP(M84,пр.взв!$D$6:$Q$70,6,0),"")</f>
        <v/>
      </c>
      <c r="Q84" s="161" t="str">
        <f>IFERROR(VLOOKUP(M84,пр.взв!$D$6:$Q$70,8,0),"")</f>
        <v/>
      </c>
      <c r="R84" s="159"/>
      <c r="S84" s="159"/>
      <c r="T84" s="160"/>
      <c r="U84" s="160"/>
    </row>
    <row r="85" spans="1:21" ht="12" customHeight="1">
      <c r="A85" s="358">
        <v>2</v>
      </c>
      <c r="B85" s="180" t="str">
        <f>пр.хода!L14</f>
        <v xml:space="preserve"> </v>
      </c>
      <c r="C85" s="151" t="str">
        <f>IFERROR(VLOOKUP(B85,пр.взв!$D$6:$Q$70,2,0),"")</f>
        <v/>
      </c>
      <c r="D85" s="152" t="str">
        <f>IFERROR(VLOOKUP(B85,пр.взв!$D$6:$Q$70,5,0),"")</f>
        <v/>
      </c>
      <c r="E85" s="152" t="str">
        <f>IFERROR(VLOOKUP(B85,пр.взв!$D$6:$Q$70,6,0),"")</f>
        <v/>
      </c>
      <c r="F85" s="152" t="str">
        <f>IFERROR(VLOOKUP(B85,пр.взв!$D$6:$Q$70,8,0),"")</f>
        <v/>
      </c>
      <c r="G85" s="162"/>
      <c r="H85" s="148"/>
      <c r="I85" s="149"/>
      <c r="J85" s="150"/>
      <c r="K85" s="289"/>
      <c r="L85" s="358">
        <v>4</v>
      </c>
      <c r="M85" s="180" t="str">
        <f>пр.хода!L63</f>
        <v xml:space="preserve"> </v>
      </c>
      <c r="N85" s="151" t="str">
        <f>IFERROR(VLOOKUP(M85,пр.взв!$D$6:$Q$70,2,0),"")</f>
        <v/>
      </c>
      <c r="O85" s="152" t="str">
        <f>IFERROR(VLOOKUP(M85,пр.взв!$D$6:$Q$70,5,0),"")</f>
        <v/>
      </c>
      <c r="P85" s="152" t="str">
        <f>IFERROR(VLOOKUP(M85,пр.взв!$D$6:$Q$70,6,0),"")</f>
        <v/>
      </c>
      <c r="Q85" s="152" t="str">
        <f>IFERROR(VLOOKUP(M85,пр.взв!$D$6:$Q$70,8,0),"")</f>
        <v/>
      </c>
      <c r="R85" s="147"/>
      <c r="S85" s="148"/>
      <c r="T85" s="149"/>
      <c r="U85" s="150"/>
    </row>
    <row r="86" spans="1:21" ht="12" customHeight="1">
      <c r="A86" s="359"/>
      <c r="B86" s="177" t="str">
        <f>пр.хода!L17</f>
        <v xml:space="preserve"> </v>
      </c>
      <c r="C86" s="158" t="str">
        <f>IFERROR(VLOOKUP(B86,пр.взв!$D$6:$Q$70,2,0),"")</f>
        <v/>
      </c>
      <c r="D86" s="161" t="str">
        <f>IFERROR(VLOOKUP(B86,пр.взв!$D$6:$Q$70,5,0),"")</f>
        <v/>
      </c>
      <c r="E86" s="161" t="str">
        <f>IFERROR(VLOOKUP(B86,пр.взв!$D$6:$Q$70,6,0),"")</f>
        <v/>
      </c>
      <c r="F86" s="161" t="str">
        <f>IFERROR(VLOOKUP(B86,пр.взв!$D$6:$Q$70,8,0),"")</f>
        <v/>
      </c>
      <c r="G86" s="159"/>
      <c r="H86" s="159"/>
      <c r="I86" s="160"/>
      <c r="J86" s="160"/>
      <c r="K86" s="289"/>
      <c r="L86" s="359"/>
      <c r="M86" s="177" t="str">
        <f>пр.хода!L66</f>
        <v xml:space="preserve"> </v>
      </c>
      <c r="N86" s="158" t="str">
        <f>IFERROR(VLOOKUP(M86,пр.взв!$D$6:$Q$70,2,0),"")</f>
        <v/>
      </c>
      <c r="O86" s="161" t="str">
        <f>IFERROR(VLOOKUP(M86,пр.взв!$D$6:$Q$70,5,0),"")</f>
        <v/>
      </c>
      <c r="P86" s="161" t="str">
        <f>IFERROR(VLOOKUP(M86,пр.взв!$D$6:$Q$70,6,0),"")</f>
        <v/>
      </c>
      <c r="Q86" s="161" t="str">
        <f>IFERROR(VLOOKUP(M86,пр.взв!$D$6:$Q$70,8,0),"")</f>
        <v/>
      </c>
      <c r="R86" s="159"/>
      <c r="S86" s="159"/>
      <c r="T86" s="160"/>
      <c r="U86" s="160"/>
    </row>
    <row r="87" spans="1:21" ht="12" customHeight="1">
      <c r="A87" s="376" t="s">
        <v>300</v>
      </c>
      <c r="B87" s="289"/>
      <c r="C87" s="289"/>
      <c r="D87" s="289"/>
      <c r="E87" s="289"/>
      <c r="F87" s="289"/>
      <c r="G87" s="289"/>
      <c r="H87" s="289"/>
      <c r="I87" s="289"/>
      <c r="J87" s="289"/>
      <c r="K87" s="289"/>
      <c r="L87" s="376" t="s">
        <v>301</v>
      </c>
      <c r="M87" s="289"/>
      <c r="N87" s="289"/>
      <c r="O87" s="289"/>
      <c r="P87" s="289"/>
      <c r="Q87" s="289"/>
      <c r="R87" s="289"/>
      <c r="S87" s="289"/>
      <c r="T87" s="289"/>
      <c r="U87" s="289"/>
    </row>
    <row r="88" spans="1:21" ht="12" customHeight="1">
      <c r="A88" s="377">
        <v>5</v>
      </c>
      <c r="B88" s="170">
        <f>пр.хода!N8</f>
        <v>0</v>
      </c>
      <c r="C88" s="151" t="str">
        <f>IFERROR(VLOOKUP(B88,пр.взв!$D$6:$Q$70,2,0),"")</f>
        <v/>
      </c>
      <c r="D88" s="152" t="str">
        <f>IFERROR(VLOOKUP(B88,пр.взв!$D$6:$Q$70,5,0),"")</f>
        <v/>
      </c>
      <c r="E88" s="152" t="str">
        <f>IFERROR(VLOOKUP(B88,пр.взв!$D$6:$Q$70,6,0),"")</f>
        <v/>
      </c>
      <c r="F88" s="152" t="str">
        <f>IFERROR(VLOOKUP(B88,пр.взв!$D$6:$Q$70,8,0),"")</f>
        <v/>
      </c>
      <c r="G88" s="162"/>
      <c r="H88" s="163"/>
      <c r="I88" s="164"/>
      <c r="J88" s="172"/>
      <c r="K88" s="289"/>
      <c r="L88" s="358">
        <v>7</v>
      </c>
      <c r="M88" s="170">
        <f>пр.хода!N57</f>
        <v>0</v>
      </c>
      <c r="N88" s="151" t="str">
        <f>IFERROR(VLOOKUP(M88,пр.взв!$D$6:$Q$70,2,0),"")</f>
        <v/>
      </c>
      <c r="O88" s="152" t="str">
        <f>IFERROR(VLOOKUP(M88,пр.взв!$D$6:$Q$70,5,0),"")</f>
        <v/>
      </c>
      <c r="P88" s="152" t="str">
        <f>IFERROR(VLOOKUP(M88,пр.взв!$D$6:$Q$70,6,0),"")</f>
        <v/>
      </c>
      <c r="Q88" s="152" t="str">
        <f>IFERROR(VLOOKUP(M88,пр.взв!$D$6:$Q$70,8,0),"")</f>
        <v/>
      </c>
      <c r="R88" s="162"/>
      <c r="S88" s="163"/>
      <c r="T88" s="164"/>
      <c r="U88" s="181"/>
    </row>
    <row r="89" spans="1:21" ht="12" customHeight="1">
      <c r="A89" s="370"/>
      <c r="B89" s="177" t="str">
        <f>пр.хода!N11</f>
        <v xml:space="preserve"> </v>
      </c>
      <c r="C89" s="158" t="str">
        <f>IFERROR(VLOOKUP(B89,пр.взв!$D$6:$Q$70,2,0),"")</f>
        <v/>
      </c>
      <c r="D89" s="161" t="str">
        <f>IFERROR(VLOOKUP(B89,пр.взв!$D$6:$Q$70,5,0),"")</f>
        <v/>
      </c>
      <c r="E89" s="161" t="str">
        <f>IFERROR(VLOOKUP(B89,пр.взв!$D$6:$Q$70,6,0),"")</f>
        <v/>
      </c>
      <c r="F89" s="161" t="str">
        <f>IFERROR(VLOOKUP(B89,пр.взв!$D$6:$Q$70,8,0),"")</f>
        <v/>
      </c>
      <c r="G89" s="159"/>
      <c r="H89" s="159"/>
      <c r="I89" s="160"/>
      <c r="J89" s="160"/>
      <c r="K89" s="289"/>
      <c r="L89" s="359"/>
      <c r="M89" s="177" t="str">
        <f>пр.хода!N60</f>
        <v xml:space="preserve"> </v>
      </c>
      <c r="N89" s="158" t="str">
        <f>IFERROR(VLOOKUP(M89,пр.взв!$D$6:$Q$70,2,0),"")</f>
        <v/>
      </c>
      <c r="O89" s="161" t="str">
        <f>IFERROR(VLOOKUP(M89,пр.взв!$D$6:$Q$70,5,0),"")</f>
        <v/>
      </c>
      <c r="P89" s="161" t="str">
        <f>IFERROR(VLOOKUP(M89,пр.взв!$D$6:$Q$70,6,0),"")</f>
        <v/>
      </c>
      <c r="Q89" s="161" t="str">
        <f>IFERROR(VLOOKUP(M89,пр.взв!$D$6:$Q$70,8,0),"")</f>
        <v/>
      </c>
      <c r="R89" s="159"/>
      <c r="S89" s="159"/>
      <c r="T89" s="160"/>
      <c r="U89" s="182"/>
    </row>
    <row r="90" spans="1:21" ht="12" customHeight="1">
      <c r="A90" s="378">
        <v>6</v>
      </c>
      <c r="B90" s="180">
        <f>пр.хода!N15</f>
        <v>0</v>
      </c>
      <c r="C90" s="151" t="str">
        <f>IFERROR(VLOOKUP(B90,пр.взв!$D$6:$Q$70,2,0),"")</f>
        <v/>
      </c>
      <c r="D90" s="152" t="str">
        <f>IFERROR(VLOOKUP(B90,пр.взв!$D$6:$Q$70,5,0),"")</f>
        <v/>
      </c>
      <c r="E90" s="152" t="str">
        <f>IFERROR(VLOOKUP(B90,пр.взв!$D$6:$Q$70,6,0),"")</f>
        <v/>
      </c>
      <c r="F90" s="152" t="str">
        <f>IFERROR(VLOOKUP(B90,пр.взв!$D$6:$Q$70,8,0),"")</f>
        <v/>
      </c>
      <c r="G90" s="162"/>
      <c r="H90" s="148"/>
      <c r="I90" s="149"/>
      <c r="J90" s="150"/>
      <c r="K90" s="289"/>
      <c r="L90" s="379">
        <v>8</v>
      </c>
      <c r="M90" s="180">
        <f>пр.хода!N64</f>
        <v>0</v>
      </c>
      <c r="N90" s="151" t="str">
        <f>IFERROR(VLOOKUP(M90,пр.взв!$D$6:$Q$70,2,0),"")</f>
        <v/>
      </c>
      <c r="O90" s="152" t="str">
        <f>IFERROR(VLOOKUP(M90,пр.взв!$D$6:$Q$70,5,0),"")</f>
        <v/>
      </c>
      <c r="P90" s="152" t="str">
        <f>IFERROR(VLOOKUP(M90,пр.взв!$D$6:$Q$70,6,0),"")</f>
        <v/>
      </c>
      <c r="Q90" s="152" t="str">
        <f>IFERROR(VLOOKUP(M90,пр.взв!$D$6:$Q$70,8,0),"")</f>
        <v/>
      </c>
      <c r="R90" s="147"/>
      <c r="S90" s="148"/>
      <c r="T90" s="149"/>
      <c r="U90" s="183"/>
    </row>
    <row r="91" spans="1:21" ht="12" customHeight="1">
      <c r="A91" s="370"/>
      <c r="B91" s="177" t="str">
        <f>пр.хода!N18</f>
        <v xml:space="preserve"> </v>
      </c>
      <c r="C91" s="158" t="str">
        <f>IFERROR(VLOOKUP(B91,пр.взв!$D$6:$Q$70,2,0),"")</f>
        <v/>
      </c>
      <c r="D91" s="161" t="str">
        <f>IFERROR(VLOOKUP(B91,пр.взв!$D$6:$Q$70,5,0),"")</f>
        <v/>
      </c>
      <c r="E91" s="161" t="str">
        <f>IFERROR(VLOOKUP(B91,пр.взв!$D$6:$Q$70,6,0),"")</f>
        <v/>
      </c>
      <c r="F91" s="161" t="str">
        <f>IFERROR(VLOOKUP(B91,пр.взв!$D$6:$Q$70,8,0),"")</f>
        <v/>
      </c>
      <c r="G91" s="159"/>
      <c r="H91" s="159"/>
      <c r="I91" s="160"/>
      <c r="J91" s="160"/>
      <c r="K91" s="289"/>
      <c r="L91" s="359"/>
      <c r="M91" s="177" t="str">
        <f>пр.хода!N67</f>
        <v xml:space="preserve"> </v>
      </c>
      <c r="N91" s="158" t="str">
        <f>IFERROR(VLOOKUP(M91,пр.взв!$D$6:$Q$70,2,0),"")</f>
        <v/>
      </c>
      <c r="O91" s="161" t="str">
        <f>IFERROR(VLOOKUP(M91,пр.взв!$D$6:$Q$70,5,0),"")</f>
        <v/>
      </c>
      <c r="P91" s="161" t="str">
        <f>IFERROR(VLOOKUP(M91,пр.взв!$D$6:$Q$70,6,0),"")</f>
        <v/>
      </c>
      <c r="Q91" s="161" t="str">
        <f>IFERROR(VLOOKUP(M91,пр.взв!$D$6:$Q$70,8,0),"")</f>
        <v/>
      </c>
      <c r="R91" s="159"/>
      <c r="S91" s="159"/>
      <c r="T91" s="160"/>
      <c r="U91" s="182"/>
    </row>
    <row r="92" spans="1:21" ht="12" customHeight="1">
      <c r="A92" s="388" t="s">
        <v>302</v>
      </c>
      <c r="B92" s="346"/>
      <c r="C92" s="346"/>
      <c r="D92" s="346"/>
      <c r="E92" s="346"/>
      <c r="F92" s="346"/>
      <c r="G92" s="346"/>
      <c r="H92" s="346"/>
      <c r="I92" s="346"/>
      <c r="J92" s="346"/>
      <c r="K92" s="289"/>
      <c r="L92" s="388" t="s">
        <v>303</v>
      </c>
      <c r="M92" s="346"/>
      <c r="N92" s="346"/>
      <c r="O92" s="346"/>
      <c r="P92" s="346"/>
      <c r="Q92" s="346"/>
      <c r="R92" s="346"/>
      <c r="S92" s="346"/>
      <c r="T92" s="346"/>
      <c r="U92" s="346"/>
    </row>
    <row r="93" spans="1:21" ht="12" customHeight="1">
      <c r="A93" s="379">
        <v>9</v>
      </c>
      <c r="B93" s="180">
        <f>пр.хода!O10</f>
        <v>0</v>
      </c>
      <c r="C93" s="151" t="str">
        <f>IFERROR(VLOOKUP(B93,пр.взв!$D$6:$Q$70,2,0),"")</f>
        <v/>
      </c>
      <c r="D93" s="152" t="str">
        <f>IFERROR(VLOOKUP(B93,пр.взв!$D$6:$Q$70,5,0),"")</f>
        <v/>
      </c>
      <c r="E93" s="152" t="str">
        <f>IFERROR(VLOOKUP(B93,пр.взв!$D$6:$Q$70,6,0),"")</f>
        <v/>
      </c>
      <c r="F93" s="152" t="str">
        <f>IFERROR(VLOOKUP(B93,пр.взв!$D$6:$Q$70,8,0),"")</f>
        <v/>
      </c>
      <c r="G93" s="147"/>
      <c r="H93" s="148"/>
      <c r="I93" s="149"/>
      <c r="J93" s="150"/>
      <c r="K93" s="289"/>
      <c r="L93" s="379">
        <v>11</v>
      </c>
      <c r="M93" s="180">
        <f>пр.хода!O59</f>
        <v>0</v>
      </c>
      <c r="N93" s="151" t="str">
        <f>IFERROR(VLOOKUP(M93,пр.взв!$D$6:$Q$70,2,0),"")</f>
        <v/>
      </c>
      <c r="O93" s="152" t="str">
        <f>IFERROR(VLOOKUP(M93,пр.взв!$D$6:$Q$70,5,0),"")</f>
        <v/>
      </c>
      <c r="P93" s="152" t="str">
        <f>IFERROR(VLOOKUP(M93,пр.взв!$D$6:$Q$70,6,0),"")</f>
        <v/>
      </c>
      <c r="Q93" s="152" t="str">
        <f>IFERROR(VLOOKUP(M93,пр.взв!$D$6:$Q$70,8,0),"")</f>
        <v/>
      </c>
      <c r="R93" s="147"/>
      <c r="S93" s="148"/>
      <c r="T93" s="149"/>
      <c r="U93" s="150"/>
    </row>
    <row r="94" spans="1:21" ht="12" customHeight="1">
      <c r="A94" s="359"/>
      <c r="B94" s="177" t="str">
        <f>пр.хода!O13</f>
        <v xml:space="preserve"> </v>
      </c>
      <c r="C94" s="158" t="str">
        <f>IFERROR(VLOOKUP(B94,пр.взв!$D$6:$Q$70,2,0),"")</f>
        <v/>
      </c>
      <c r="D94" s="161" t="str">
        <f>IFERROR(VLOOKUP(B94,пр.взв!$D$6:$Q$70,5,0),"")</f>
        <v/>
      </c>
      <c r="E94" s="161" t="str">
        <f>IFERROR(VLOOKUP(B94,пр.взв!$D$6:$Q$70,6,0),"")</f>
        <v/>
      </c>
      <c r="F94" s="161" t="str">
        <f>IFERROR(VLOOKUP(B94,пр.взв!$D$6:$Q$70,8,0),"")</f>
        <v/>
      </c>
      <c r="G94" s="159"/>
      <c r="H94" s="159"/>
      <c r="I94" s="160"/>
      <c r="J94" s="160"/>
      <c r="K94" s="289"/>
      <c r="L94" s="359"/>
      <c r="M94" s="177" t="str">
        <f>пр.хода!O62</f>
        <v xml:space="preserve"> </v>
      </c>
      <c r="N94" s="158" t="str">
        <f>IFERROR(VLOOKUP(M94,пр.взв!$D$6:$Q$70,2,0),"")</f>
        <v/>
      </c>
      <c r="O94" s="161" t="str">
        <f>IFERROR(VLOOKUP(M94,пр.взв!$D$6:$Q$70,5,0),"")</f>
        <v/>
      </c>
      <c r="P94" s="161" t="str">
        <f>IFERROR(VLOOKUP(M94,пр.взв!$D$6:$Q$70,6,0),"")</f>
        <v/>
      </c>
      <c r="Q94" s="161" t="str">
        <f>IFERROR(VLOOKUP(M94,пр.взв!$D$6:$Q$70,8,0),"")</f>
        <v/>
      </c>
      <c r="R94" s="159"/>
      <c r="S94" s="159"/>
      <c r="T94" s="160"/>
      <c r="U94" s="160"/>
    </row>
    <row r="95" spans="1:21" ht="12" customHeight="1">
      <c r="A95" s="358">
        <v>10</v>
      </c>
      <c r="B95" s="170">
        <f>пр.хода!O17</f>
        <v>0</v>
      </c>
      <c r="C95" s="151" t="str">
        <f>IFERROR(VLOOKUP(B95,пр.взв!$D$6:$Q$70,2,0),"")</f>
        <v/>
      </c>
      <c r="D95" s="152" t="str">
        <f>IFERROR(VLOOKUP(B95,пр.взв!$D$6:$Q$70,5,0),"")</f>
        <v/>
      </c>
      <c r="E95" s="152" t="str">
        <f>IFERROR(VLOOKUP(B95,пр.взв!$D$6:$Q$70,6,0),"")</f>
        <v/>
      </c>
      <c r="F95" s="152" t="str">
        <f>IFERROR(VLOOKUP(B95,пр.взв!$D$6:$Q$70,8,0),"")</f>
        <v/>
      </c>
      <c r="G95" s="162"/>
      <c r="H95" s="163"/>
      <c r="I95" s="164"/>
      <c r="J95" s="172"/>
      <c r="K95" s="289"/>
      <c r="L95" s="358">
        <v>12</v>
      </c>
      <c r="M95" s="170">
        <f>пр.хода!O66</f>
        <v>0</v>
      </c>
      <c r="N95" s="151" t="str">
        <f>IFERROR(VLOOKUP(M95,пр.взв!$D$6:$Q$70,2,0),"")</f>
        <v/>
      </c>
      <c r="O95" s="152" t="str">
        <f>IFERROR(VLOOKUP(M95,пр.взв!$D$6:$Q$70,5,0),"")</f>
        <v/>
      </c>
      <c r="P95" s="152" t="str">
        <f>IFERROR(VLOOKUP(M95,пр.взв!$D$6:$Q$70,6,0),"")</f>
        <v/>
      </c>
      <c r="Q95" s="152" t="str">
        <f>IFERROR(VLOOKUP(M95,пр.взв!$D$6:$Q$70,8,0),"")</f>
        <v/>
      </c>
      <c r="R95" s="162"/>
      <c r="S95" s="163"/>
      <c r="T95" s="164"/>
      <c r="U95" s="172"/>
    </row>
    <row r="96" spans="1:21" ht="12" customHeight="1">
      <c r="A96" s="359"/>
      <c r="B96" s="177" t="str">
        <f>пр.хода!O20</f>
        <v xml:space="preserve"> </v>
      </c>
      <c r="C96" s="158" t="str">
        <f>IFERROR(VLOOKUP(B96,пр.взв!$D$6:$Q$70,2,0),"")</f>
        <v/>
      </c>
      <c r="D96" s="161" t="str">
        <f>IFERROR(VLOOKUP(B96,пр.взв!$D$6:$Q$70,5,0),"")</f>
        <v/>
      </c>
      <c r="E96" s="161" t="str">
        <f>IFERROR(VLOOKUP(B96,пр.взв!$D$6:$Q$70,6,0),"")</f>
        <v/>
      </c>
      <c r="F96" s="161" t="str">
        <f>IFERROR(VLOOKUP(B96,пр.взв!$D$6:$Q$70,8,0),"")</f>
        <v/>
      </c>
      <c r="G96" s="159"/>
      <c r="H96" s="159"/>
      <c r="I96" s="160"/>
      <c r="J96" s="160"/>
      <c r="K96" s="289"/>
      <c r="L96" s="359"/>
      <c r="M96" s="177" t="str">
        <f>пр.хода!O69</f>
        <v xml:space="preserve"> </v>
      </c>
      <c r="N96" s="158" t="str">
        <f>IFERROR(VLOOKUP(M96,пр.взв!$D$6:$Q$70,2,0),"")</f>
        <v/>
      </c>
      <c r="O96" s="161" t="str">
        <f>IFERROR(VLOOKUP(M96,пр.взв!$D$6:$Q$70,5,0),"")</f>
        <v/>
      </c>
      <c r="P96" s="161" t="str">
        <f>IFERROR(VLOOKUP(M96,пр.взв!$D$6:$Q$70,6,0),"")</f>
        <v/>
      </c>
      <c r="Q96" s="161" t="str">
        <f>IFERROR(VLOOKUP(M96,пр.взв!$D$6:$Q$70,8,0),"")</f>
        <v/>
      </c>
      <c r="R96" s="159"/>
      <c r="S96" s="159"/>
      <c r="T96" s="160"/>
      <c r="U96" s="160"/>
    </row>
    <row r="97" spans="1:21" ht="12" customHeight="1">
      <c r="A97" s="376" t="s">
        <v>304</v>
      </c>
      <c r="B97" s="289"/>
      <c r="C97" s="289"/>
      <c r="D97" s="289"/>
      <c r="E97" s="289"/>
      <c r="F97" s="289"/>
      <c r="G97" s="289"/>
      <c r="H97" s="289"/>
      <c r="I97" s="289"/>
      <c r="J97" s="289"/>
      <c r="K97" s="289"/>
      <c r="L97" s="376" t="s">
        <v>305</v>
      </c>
      <c r="M97" s="289"/>
      <c r="N97" s="289"/>
      <c r="O97" s="289"/>
      <c r="P97" s="289"/>
      <c r="Q97" s="289"/>
      <c r="R97" s="289"/>
      <c r="S97" s="289"/>
      <c r="T97" s="289"/>
      <c r="U97" s="289"/>
    </row>
    <row r="98" spans="1:21" ht="12" customHeight="1">
      <c r="A98" s="377">
        <v>13</v>
      </c>
      <c r="B98" s="170">
        <f>пр.хода!P12</f>
        <v>0</v>
      </c>
      <c r="C98" s="151" t="str">
        <f>IFERROR(VLOOKUP(B98,пр.взв!$D$6:$Q$70,2,0),"")</f>
        <v/>
      </c>
      <c r="D98" s="152" t="str">
        <f>IFERROR(VLOOKUP(B98,пр.взв!$D$6:$Q$70,5,0),"")</f>
        <v/>
      </c>
      <c r="E98" s="152" t="str">
        <f>IFERROR(VLOOKUP(B98,пр.взв!$D$6:$Q$70,6,0),"")</f>
        <v/>
      </c>
      <c r="F98" s="152" t="str">
        <f>IFERROR(VLOOKUP(B98,пр.взв!$D$6:$Q$70,8,0),"")</f>
        <v/>
      </c>
      <c r="G98" s="162"/>
      <c r="H98" s="163"/>
      <c r="I98" s="164"/>
      <c r="J98" s="172"/>
      <c r="K98" s="289"/>
      <c r="L98" s="358">
        <v>14</v>
      </c>
      <c r="M98" s="170">
        <f>пр.хода!P61</f>
        <v>0</v>
      </c>
      <c r="N98" s="151" t="str">
        <f>IFERROR(VLOOKUP(M98,пр.взв!$D$6:$Q$70,2,0),"")</f>
        <v/>
      </c>
      <c r="O98" s="152" t="str">
        <f>IFERROR(VLOOKUP(M98,пр.взв!$D$6:$Q$70,5,0),"")</f>
        <v/>
      </c>
      <c r="P98" s="152" t="str">
        <f>IFERROR(VLOOKUP(M98,пр.взв!$D$6:$Q$70,6,0),"")</f>
        <v/>
      </c>
      <c r="Q98" s="152" t="str">
        <f>IFERROR(VLOOKUP(M98,пр.взв!$D$6:$Q$70,8,0),"")</f>
        <v/>
      </c>
      <c r="R98" s="162"/>
      <c r="S98" s="163"/>
      <c r="T98" s="164"/>
      <c r="U98" s="181"/>
    </row>
    <row r="99" spans="1:21" ht="12" customHeight="1">
      <c r="A99" s="370"/>
      <c r="B99" s="177">
        <f>пр.хода!P19</f>
        <v>0</v>
      </c>
      <c r="C99" s="158" t="str">
        <f>IFERROR(VLOOKUP(B99,пр.взв!$D$6:$Q$70,2,0),"")</f>
        <v/>
      </c>
      <c r="D99" s="161" t="str">
        <f>IFERROR(VLOOKUP(B99,пр.взв!$D$6:$Q$70,5,0),"")</f>
        <v/>
      </c>
      <c r="E99" s="161" t="str">
        <f>IFERROR(VLOOKUP(B99,пр.взв!$D$6:$Q$70,6,0),"")</f>
        <v/>
      </c>
      <c r="F99" s="161" t="str">
        <f>IFERROR(VLOOKUP(B99,пр.взв!$D$6:$Q$70,8,0),"")</f>
        <v/>
      </c>
      <c r="G99" s="159"/>
      <c r="H99" s="159"/>
      <c r="I99" s="160"/>
      <c r="J99" s="160"/>
      <c r="K99" s="289"/>
      <c r="L99" s="359"/>
      <c r="M99" s="177">
        <f>пр.хода!P68</f>
        <v>0</v>
      </c>
      <c r="N99" s="158" t="str">
        <f>IFERROR(VLOOKUP(M99,пр.взв!$D$6:$Q$70,2,0),"")</f>
        <v/>
      </c>
      <c r="O99" s="161" t="str">
        <f>IFERROR(VLOOKUP(M99,пр.взв!$D$6:$Q$70,5,0),"")</f>
        <v/>
      </c>
      <c r="P99" s="161" t="str">
        <f>IFERROR(VLOOKUP(M99,пр.взв!$D$6:$Q$70,6,0),"")</f>
        <v/>
      </c>
      <c r="Q99" s="161" t="str">
        <f>IFERROR(VLOOKUP(M99,пр.взв!$D$6:$Q$70,8,0),"")</f>
        <v/>
      </c>
      <c r="R99" s="159"/>
      <c r="S99" s="159"/>
      <c r="T99" s="160"/>
      <c r="U99" s="182"/>
    </row>
    <row r="100" spans="1:21" ht="12" customHeight="1">
      <c r="C100" s="166" t="s">
        <v>306</v>
      </c>
      <c r="K100" s="289"/>
      <c r="N100" s="166" t="s">
        <v>306</v>
      </c>
    </row>
    <row r="101" spans="1:21" ht="12" customHeight="1">
      <c r="C101" s="198" t="s">
        <v>307</v>
      </c>
      <c r="D101" s="380">
        <f>пр.взв!$D$4</f>
        <v>0</v>
      </c>
      <c r="E101" s="309"/>
      <c r="F101" s="309"/>
      <c r="K101" s="289"/>
      <c r="N101" s="198" t="s">
        <v>307</v>
      </c>
      <c r="O101" s="380">
        <f>пр.взв!$D$4</f>
        <v>0</v>
      </c>
      <c r="P101" s="309"/>
      <c r="Q101" s="309"/>
    </row>
    <row r="102" spans="1:21" ht="12" customHeight="1">
      <c r="A102" s="199"/>
      <c r="B102" s="156">
        <f>пр.хода!Q15</f>
        <v>0</v>
      </c>
      <c r="C102" s="151" t="str">
        <f>IFERROR(VLOOKUP(B102,пр.взв!$D$6:$Q$70,2,0),"")</f>
        <v/>
      </c>
      <c r="D102" s="152" t="str">
        <f>IFERROR(VLOOKUP(B102,пр.взв!$D$6:$Q$70,5,0),"")</f>
        <v/>
      </c>
      <c r="E102" s="152" t="str">
        <f>IFERROR(VLOOKUP(B102,пр.взв!$D$6:$Q$70,6,0),"")</f>
        <v/>
      </c>
      <c r="F102" s="152" t="str">
        <f>IFERROR(VLOOKUP(B102,пр.взв!$D$6:$Q$70,8,0),"")</f>
        <v/>
      </c>
      <c r="G102" s="200"/>
      <c r="H102" s="155"/>
      <c r="I102" s="155"/>
      <c r="J102" s="201"/>
      <c r="K102" s="289"/>
      <c r="L102" s="199"/>
      <c r="M102" s="156">
        <f>пр.хода!Q15</f>
        <v>0</v>
      </c>
      <c r="N102" s="151" t="str">
        <f>IFERROR(VLOOKUP(M102,пр.взв!$D$6:$Q$70,2,0),"")</f>
        <v/>
      </c>
      <c r="O102" s="152" t="str">
        <f>IFERROR(VLOOKUP(M102,пр.взв!$D$6:$Q$70,5,0),"")</f>
        <v/>
      </c>
      <c r="P102" s="152" t="str">
        <f>IFERROR(VLOOKUP(M102,пр.взв!$D$6:$Q$70,6,0),"")</f>
        <v/>
      </c>
      <c r="Q102" s="152" t="str">
        <f>IFERROR(VLOOKUP(M102,пр.взв!$D$6:$Q$70,8,0),"")</f>
        <v/>
      </c>
    </row>
    <row r="103" spans="1:21" ht="12" customHeight="1">
      <c r="A103" s="202"/>
      <c r="B103" s="156">
        <f>пр.хода!Q21</f>
        <v>0</v>
      </c>
      <c r="C103" s="158" t="str">
        <f>IFERROR(VLOOKUP(B103,пр.взв!$D$6:$Q$70,2,0),"")</f>
        <v/>
      </c>
      <c r="D103" s="161" t="str">
        <f>IFERROR(VLOOKUP(B103,пр.взв!$D$6:$Q$70,5,0),"")</f>
        <v/>
      </c>
      <c r="E103" s="161" t="str">
        <f>IFERROR(VLOOKUP(B103,пр.взв!$D$6:$Q$70,6,0),"")</f>
        <v/>
      </c>
      <c r="F103" s="161" t="str">
        <f>IFERROR(VLOOKUP(B103,пр.взв!$D$6:$Q$70,8,0),"")</f>
        <v/>
      </c>
      <c r="G103" s="200"/>
      <c r="H103" s="201"/>
      <c r="I103" s="201"/>
      <c r="J103" s="201"/>
      <c r="K103" s="289"/>
      <c r="L103" s="202"/>
      <c r="M103" s="156">
        <f>пр.хода!Q21</f>
        <v>0</v>
      </c>
      <c r="N103" s="158" t="str">
        <f>IFERROR(VLOOKUP(M103,пр.взв!$D$6:$Q$70,2,0),"")</f>
        <v/>
      </c>
      <c r="O103" s="161" t="str">
        <f>IFERROR(VLOOKUP(M103,пр.взв!$D$6:$Q$70,5,0),"")</f>
        <v/>
      </c>
      <c r="P103" s="161" t="str">
        <f>IFERROR(VLOOKUP(M103,пр.взв!$D$6:$Q$70,6,0),"")</f>
        <v/>
      </c>
      <c r="Q103" s="161" t="str">
        <f>IFERROR(VLOOKUP(M103,пр.взв!$D$6:$Q$70,8,0),"")</f>
        <v/>
      </c>
    </row>
    <row r="104" spans="1:21" ht="12" customHeight="1">
      <c r="C104" s="75" t="s">
        <v>308</v>
      </c>
      <c r="K104" s="289"/>
      <c r="N104" s="75" t="s">
        <v>308</v>
      </c>
    </row>
    <row r="105" spans="1:21" ht="12" customHeight="1">
      <c r="C105" s="198" t="s">
        <v>309</v>
      </c>
      <c r="D105" s="381">
        <f>пр.взв!$D$4</f>
        <v>0</v>
      </c>
      <c r="E105" s="309"/>
      <c r="F105" s="309"/>
      <c r="K105" s="289"/>
      <c r="N105" s="198" t="s">
        <v>309</v>
      </c>
      <c r="O105" s="381">
        <f>пр.взв!$D$4</f>
        <v>0</v>
      </c>
      <c r="P105" s="309"/>
      <c r="Q105" s="309"/>
    </row>
    <row r="106" spans="1:21" ht="12" customHeight="1">
      <c r="A106" s="199"/>
      <c r="B106" s="156">
        <f>пр.хода!Q64</f>
        <v>0</v>
      </c>
      <c r="C106" s="151" t="str">
        <f>IFERROR(VLOOKUP(B106,пр.взв!$D$6:$Q$70,2,0),"")</f>
        <v/>
      </c>
      <c r="D106" s="152" t="str">
        <f>IFERROR(VLOOKUP(B106,пр.взв!$D$6:$Q$70,5,0),"")</f>
        <v/>
      </c>
      <c r="E106" s="152" t="str">
        <f>IFERROR(VLOOKUP(B106,пр.взв!$D$6:$Q$70,6,0),"")</f>
        <v/>
      </c>
      <c r="F106" s="152" t="str">
        <f>IFERROR(VLOOKUP(B106,пр.взв!$D$6:$Q$70,8,0),"")</f>
        <v/>
      </c>
      <c r="G106" s="200"/>
      <c r="H106" s="155"/>
      <c r="I106" s="155"/>
      <c r="J106" s="201"/>
      <c r="K106" s="289"/>
      <c r="L106" s="199"/>
      <c r="M106" s="156">
        <f>пр.хода!Q64</f>
        <v>0</v>
      </c>
      <c r="N106" s="151" t="str">
        <f>IFERROR(VLOOKUP(M106,пр.взв!$D$6:$Q$70,2,0),"")</f>
        <v/>
      </c>
      <c r="O106" s="152" t="str">
        <f>IFERROR(VLOOKUP(M106,пр.взв!$D$6:$Q$70,5,0),"")</f>
        <v/>
      </c>
      <c r="P106" s="152" t="str">
        <f>IFERROR(VLOOKUP(M106,пр.взв!$D$6:$Q$70,6,0),"")</f>
        <v/>
      </c>
      <c r="Q106" s="152" t="str">
        <f>IFERROR(VLOOKUP(M106,пр.взв!$D$6:$Q$70,8,0),"")</f>
        <v/>
      </c>
    </row>
    <row r="107" spans="1:21" ht="12" customHeight="1">
      <c r="A107" s="202"/>
      <c r="B107" s="156" t="str">
        <f>пр.хода!Q69</f>
        <v/>
      </c>
      <c r="C107" s="158" t="str">
        <f>IFERROR(VLOOKUP(B107,пр.взв!$D$6:$Q$70,2,0),"")</f>
        <v/>
      </c>
      <c r="D107" s="161" t="str">
        <f>IFERROR(VLOOKUP(B107,пр.взв!$D$6:$Q$70,5,0),"")</f>
        <v/>
      </c>
      <c r="E107" s="161" t="str">
        <f>IFERROR(VLOOKUP(B107,пр.взв!$D$6:$Q$70,6,0),"")</f>
        <v/>
      </c>
      <c r="F107" s="161" t="str">
        <f>IFERROR(VLOOKUP(B107,пр.взв!$D$6:$Q$70,8,0),"")</f>
        <v/>
      </c>
      <c r="G107" s="200"/>
      <c r="H107" s="201"/>
      <c r="I107" s="201"/>
      <c r="J107" s="201"/>
      <c r="K107" s="289"/>
      <c r="L107" s="202"/>
      <c r="M107" s="156" t="str">
        <f>пр.хода!Q69</f>
        <v/>
      </c>
      <c r="N107" s="158" t="str">
        <f>IFERROR(VLOOKUP(M107,пр.взв!$D$6:$Q$70,2,0),"")</f>
        <v/>
      </c>
      <c r="O107" s="161" t="str">
        <f>IFERROR(VLOOKUP(M107,пр.взв!$D$6:$Q$70,5,0),"")</f>
        <v/>
      </c>
      <c r="P107" s="161" t="str">
        <f>IFERROR(VLOOKUP(M107,пр.взв!$D$6:$Q$70,6,0),"")</f>
        <v/>
      </c>
      <c r="Q107" s="161" t="str">
        <f>IFERROR(VLOOKUP(M107,пр.взв!$D$6:$Q$70,8,0),"")</f>
        <v/>
      </c>
    </row>
    <row r="108" spans="1:21" ht="12" customHeight="1">
      <c r="C108" s="203" t="s">
        <v>310</v>
      </c>
      <c r="D108" s="381">
        <f>пр.взв!$D$4</f>
        <v>0</v>
      </c>
      <c r="E108" s="309"/>
      <c r="F108" s="309"/>
      <c r="K108" s="289"/>
      <c r="N108" s="203" t="s">
        <v>310</v>
      </c>
      <c r="O108" s="381">
        <f>пр.взв!$D$4</f>
        <v>0</v>
      </c>
      <c r="P108" s="309"/>
      <c r="Q108" s="309"/>
    </row>
    <row r="109" spans="1:21" ht="12" customHeight="1">
      <c r="A109" s="199"/>
      <c r="B109" s="156">
        <f>пр.хода!M36</f>
        <v>0</v>
      </c>
      <c r="C109" s="151" t="str">
        <f>IFERROR(VLOOKUP(B109,пр.взв!$D$6:$Q$70,2,0),"")</f>
        <v/>
      </c>
      <c r="D109" s="152" t="str">
        <f>IFERROR(VLOOKUP(B109,пр.взв!$D$6:$Q$70,5,0),"")</f>
        <v/>
      </c>
      <c r="E109" s="152" t="str">
        <f>IFERROR(VLOOKUP(B109,пр.взв!$D$6:$Q$70,6,0),"")</f>
        <v/>
      </c>
      <c r="F109" s="152" t="str">
        <f>IFERROR(VLOOKUP(B109,пр.взв!$D$6:$Q$70,8,0),"")</f>
        <v/>
      </c>
      <c r="G109" s="200"/>
      <c r="H109" s="155"/>
      <c r="I109" s="155"/>
      <c r="J109" s="201"/>
      <c r="K109" s="289"/>
      <c r="L109" s="199"/>
      <c r="M109" s="156">
        <f>пр.хода!M36</f>
        <v>0</v>
      </c>
      <c r="N109" s="151" t="str">
        <f>IFERROR(VLOOKUP(M109,пр.взв!$D$6:$Q$70,2,0),"")</f>
        <v/>
      </c>
      <c r="O109" s="152" t="str">
        <f>IFERROR(VLOOKUP(M109,пр.взв!$D$6:$Q$70,5,0),"")</f>
        <v/>
      </c>
      <c r="P109" s="152" t="str">
        <f>IFERROR(VLOOKUP(M109,пр.взв!$D$6:$Q$70,6,0),"")</f>
        <v/>
      </c>
      <c r="Q109" s="152" t="str">
        <f>IFERROR(VLOOKUP(M109,пр.взв!$D$6:$Q$70,8,0),"")</f>
        <v/>
      </c>
    </row>
    <row r="110" spans="1:21" ht="12" customHeight="1">
      <c r="A110" s="202"/>
      <c r="B110" s="156">
        <f>пр.хода!S36</f>
        <v>0</v>
      </c>
      <c r="C110" s="158" t="str">
        <f>IFERROR(VLOOKUP(B110,пр.взв!$D$6:$Q$70,2,0),"")</f>
        <v/>
      </c>
      <c r="D110" s="161" t="str">
        <f>IFERROR(VLOOKUP(B110,пр.взв!$D$6:$Q$70,5,0),"")</f>
        <v/>
      </c>
      <c r="E110" s="161" t="str">
        <f>IFERROR(VLOOKUP(B110,пр.взв!$D$6:$Q$70,6,0),"")</f>
        <v/>
      </c>
      <c r="F110" s="161" t="str">
        <f>IFERROR(VLOOKUP(B110,пр.взв!$D$6:$Q$70,8,0),"")</f>
        <v/>
      </c>
      <c r="G110" s="200"/>
      <c r="H110" s="201"/>
      <c r="I110" s="201"/>
      <c r="J110" s="201"/>
      <c r="K110" s="289"/>
      <c r="L110" s="202"/>
      <c r="M110" s="156">
        <f>пр.хода!S36</f>
        <v>0</v>
      </c>
      <c r="N110" s="158" t="str">
        <f>IFERROR(VLOOKUP(M110,пр.взв!$D$6:$Q$70,2,0),"")</f>
        <v/>
      </c>
      <c r="O110" s="161" t="str">
        <f>IFERROR(VLOOKUP(M110,пр.взв!$D$6:$Q$70,5,0),"")</f>
        <v/>
      </c>
      <c r="P110" s="161" t="str">
        <f>IFERROR(VLOOKUP(M110,пр.взв!$D$6:$Q$70,6,0),"")</f>
        <v/>
      </c>
      <c r="Q110" s="161" t="str">
        <f>IFERROR(VLOOKUP(M110,пр.взв!$D$6:$Q$70,8,0),"")</f>
        <v/>
      </c>
    </row>
  </sheetData>
  <mergeCells count="195">
    <mergeCell ref="E81:F82"/>
    <mergeCell ref="G81:G82"/>
    <mergeCell ref="L92:U92"/>
    <mergeCell ref="L97:U97"/>
    <mergeCell ref="H81:H82"/>
    <mergeCell ref="I81:I82"/>
    <mergeCell ref="R81:R82"/>
    <mergeCell ref="S81:S82"/>
    <mergeCell ref="T81:T82"/>
    <mergeCell ref="U81:U82"/>
    <mergeCell ref="L87:U87"/>
    <mergeCell ref="T75:T76"/>
    <mergeCell ref="U75:U76"/>
    <mergeCell ref="L79:U79"/>
    <mergeCell ref="G75:G76"/>
    <mergeCell ref="H75:H76"/>
    <mergeCell ref="I75:I76"/>
    <mergeCell ref="J75:J76"/>
    <mergeCell ref="L75:L76"/>
    <mergeCell ref="M75:M76"/>
    <mergeCell ref="N75:N76"/>
    <mergeCell ref="O75:O76"/>
    <mergeCell ref="P75:Q76"/>
    <mergeCell ref="L77:L78"/>
    <mergeCell ref="L70:L71"/>
    <mergeCell ref="L72:L73"/>
    <mergeCell ref="B75:B76"/>
    <mergeCell ref="C75:C76"/>
    <mergeCell ref="A79:J79"/>
    <mergeCell ref="D75:D76"/>
    <mergeCell ref="E75:F76"/>
    <mergeCell ref="R75:R76"/>
    <mergeCell ref="S75:S76"/>
    <mergeCell ref="U68:U69"/>
    <mergeCell ref="H68:H69"/>
    <mergeCell ref="I68:I69"/>
    <mergeCell ref="J68:J69"/>
    <mergeCell ref="L68:L69"/>
    <mergeCell ref="M68:M69"/>
    <mergeCell ref="N68:N69"/>
    <mergeCell ref="O68:O69"/>
    <mergeCell ref="P68:Q69"/>
    <mergeCell ref="A50:A51"/>
    <mergeCell ref="A52:A53"/>
    <mergeCell ref="A54:A55"/>
    <mergeCell ref="A57:A58"/>
    <mergeCell ref="E68:F69"/>
    <mergeCell ref="G68:G69"/>
    <mergeCell ref="R68:R69"/>
    <mergeCell ref="S68:S69"/>
    <mergeCell ref="T68:T69"/>
    <mergeCell ref="D81:D82"/>
    <mergeCell ref="P2:Q2"/>
    <mergeCell ref="P3:Q3"/>
    <mergeCell ref="A4:A5"/>
    <mergeCell ref="L4:L5"/>
    <mergeCell ref="A6:A7"/>
    <mergeCell ref="L6:L7"/>
    <mergeCell ref="L8:L9"/>
    <mergeCell ref="N38:N39"/>
    <mergeCell ref="O38:O39"/>
    <mergeCell ref="A40:A41"/>
    <mergeCell ref="L40:L41"/>
    <mergeCell ref="A42:A43"/>
    <mergeCell ref="L42:L43"/>
    <mergeCell ref="L44:L45"/>
    <mergeCell ref="L48:L49"/>
    <mergeCell ref="L50:L51"/>
    <mergeCell ref="L52:L53"/>
    <mergeCell ref="L54:L55"/>
    <mergeCell ref="D57:D58"/>
    <mergeCell ref="E57:F58"/>
    <mergeCell ref="A44:A45"/>
    <mergeCell ref="A46:A47"/>
    <mergeCell ref="A48:A49"/>
    <mergeCell ref="A81:A82"/>
    <mergeCell ref="A83:A84"/>
    <mergeCell ref="A85:A86"/>
    <mergeCell ref="A70:A71"/>
    <mergeCell ref="A72:A73"/>
    <mergeCell ref="A75:A76"/>
    <mergeCell ref="A77:A78"/>
    <mergeCell ref="B81:B82"/>
    <mergeCell ref="C81:C82"/>
    <mergeCell ref="L59:L60"/>
    <mergeCell ref="L61:L62"/>
    <mergeCell ref="L63:L64"/>
    <mergeCell ref="L65:L66"/>
    <mergeCell ref="B68:B69"/>
    <mergeCell ref="B57:B58"/>
    <mergeCell ref="C57:C58"/>
    <mergeCell ref="A59:A60"/>
    <mergeCell ref="A61:A62"/>
    <mergeCell ref="A63:A64"/>
    <mergeCell ref="A65:A66"/>
    <mergeCell ref="A68:A69"/>
    <mergeCell ref="C68:C69"/>
    <mergeCell ref="D68:D69"/>
    <mergeCell ref="R38:R39"/>
    <mergeCell ref="S38:S39"/>
    <mergeCell ref="T38:T39"/>
    <mergeCell ref="U38:U39"/>
    <mergeCell ref="G57:G58"/>
    <mergeCell ref="H57:H58"/>
    <mergeCell ref="I57:I58"/>
    <mergeCell ref="J57:J58"/>
    <mergeCell ref="L57:L58"/>
    <mergeCell ref="M57:M58"/>
    <mergeCell ref="N57:N58"/>
    <mergeCell ref="O57:O58"/>
    <mergeCell ref="P57:Q58"/>
    <mergeCell ref="R57:R58"/>
    <mergeCell ref="S57:S58"/>
    <mergeCell ref="T57:T58"/>
    <mergeCell ref="U57:U58"/>
    <mergeCell ref="M36:N36"/>
    <mergeCell ref="P36:Q36"/>
    <mergeCell ref="E37:F37"/>
    <mergeCell ref="P37:Q37"/>
    <mergeCell ref="G38:G39"/>
    <mergeCell ref="H38:H39"/>
    <mergeCell ref="I38:I39"/>
    <mergeCell ref="J38:J39"/>
    <mergeCell ref="L38:L39"/>
    <mergeCell ref="M38:M39"/>
    <mergeCell ref="A30:A31"/>
    <mergeCell ref="L30:L31"/>
    <mergeCell ref="A32:A33"/>
    <mergeCell ref="L32:L33"/>
    <mergeCell ref="A34:A35"/>
    <mergeCell ref="L34:L35"/>
    <mergeCell ref="B36:C36"/>
    <mergeCell ref="E36:F36"/>
    <mergeCell ref="A38:A39"/>
    <mergeCell ref="B38:B39"/>
    <mergeCell ref="C38:C39"/>
    <mergeCell ref="D38:D39"/>
    <mergeCell ref="E38:F39"/>
    <mergeCell ref="L16:L17"/>
    <mergeCell ref="L18:L19"/>
    <mergeCell ref="L20:L21"/>
    <mergeCell ref="A22:A23"/>
    <mergeCell ref="A24:A25"/>
    <mergeCell ref="A26:A27"/>
    <mergeCell ref="A28:A29"/>
    <mergeCell ref="A8:A9"/>
    <mergeCell ref="A10:A11"/>
    <mergeCell ref="A12:A13"/>
    <mergeCell ref="A14:A15"/>
    <mergeCell ref="A16:A17"/>
    <mergeCell ref="A18:A19"/>
    <mergeCell ref="A20:A21"/>
    <mergeCell ref="L22:L23"/>
    <mergeCell ref="L24:L25"/>
    <mergeCell ref="L26:L27"/>
    <mergeCell ref="L28:L29"/>
    <mergeCell ref="A90:A91"/>
    <mergeCell ref="A93:A94"/>
    <mergeCell ref="A95:A96"/>
    <mergeCell ref="A98:A99"/>
    <mergeCell ref="L83:L84"/>
    <mergeCell ref="L85:L86"/>
    <mergeCell ref="A87:J87"/>
    <mergeCell ref="A88:A89"/>
    <mergeCell ref="L88:L89"/>
    <mergeCell ref="L90:L91"/>
    <mergeCell ref="A92:J92"/>
    <mergeCell ref="L93:L94"/>
    <mergeCell ref="L95:L96"/>
    <mergeCell ref="A97:J97"/>
    <mergeCell ref="L98:L99"/>
    <mergeCell ref="P38:Q39"/>
    <mergeCell ref="L46:L47"/>
    <mergeCell ref="O101:Q101"/>
    <mergeCell ref="D105:F105"/>
    <mergeCell ref="O105:Q105"/>
    <mergeCell ref="D108:F108"/>
    <mergeCell ref="O108:Q108"/>
    <mergeCell ref="B1:C1"/>
    <mergeCell ref="E1:F1"/>
    <mergeCell ref="K1:K110"/>
    <mergeCell ref="M1:N1"/>
    <mergeCell ref="P1:Q1"/>
    <mergeCell ref="E2:F2"/>
    <mergeCell ref="E3:F3"/>
    <mergeCell ref="J81:J82"/>
    <mergeCell ref="L81:L82"/>
    <mergeCell ref="M81:M82"/>
    <mergeCell ref="N81:N82"/>
    <mergeCell ref="O81:O82"/>
    <mergeCell ref="P81:Q82"/>
    <mergeCell ref="D101:F101"/>
    <mergeCell ref="L10:L11"/>
    <mergeCell ref="L12:L13"/>
    <mergeCell ref="L14:L15"/>
  </mergeCells>
  <printOptions horizontalCentered="1"/>
  <pageMargins left="0" right="0" top="0" bottom="0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8000"/>
  </sheetPr>
  <dimension ref="A1:I995"/>
  <sheetViews>
    <sheetView workbookViewId="0">
      <selection sqref="A1:H1"/>
    </sheetView>
  </sheetViews>
  <sheetFormatPr defaultColWidth="14.3984375" defaultRowHeight="15" customHeight="1"/>
  <cols>
    <col min="1" max="1" width="4.8984375" customWidth="1"/>
    <col min="2" max="2" width="6.3984375" customWidth="1"/>
    <col min="3" max="3" width="16.8984375" customWidth="1"/>
    <col min="4" max="4" width="10.3984375" customWidth="1"/>
    <col min="5" max="5" width="7" customWidth="1"/>
    <col min="6" max="6" width="12.59765625" customWidth="1"/>
    <col min="7" max="7" width="26.8984375" customWidth="1"/>
    <col min="8" max="8" width="7.296875" customWidth="1"/>
    <col min="9" max="9" width="7" customWidth="1"/>
    <col min="10" max="26" width="8.69921875" customWidth="1"/>
  </cols>
  <sheetData>
    <row r="1" spans="1:9" ht="40.5" customHeight="1">
      <c r="A1" s="390" t="str">
        <f ca="1">пр.взв!C2</f>
        <v>Первенство России по самбо юниоры 18-20 лет (отбор на Первенство Мира и Европы) ЕКП № 23752</v>
      </c>
      <c r="B1" s="289"/>
      <c r="C1" s="289"/>
      <c r="D1" s="289"/>
      <c r="E1" s="289"/>
      <c r="F1" s="289"/>
      <c r="G1" s="289"/>
      <c r="H1" s="289"/>
      <c r="I1" s="289"/>
    </row>
    <row r="2" spans="1:9" ht="12.75" customHeight="1">
      <c r="D2" s="204"/>
      <c r="E2" s="179"/>
    </row>
    <row r="3" spans="1:9" ht="19.5" customHeight="1">
      <c r="C3" s="166" t="s">
        <v>306</v>
      </c>
      <c r="E3" s="391" t="str">
        <f>пр.взв!G4</f>
        <v>В.к.  71  кг</v>
      </c>
      <c r="F3" s="289"/>
      <c r="G3" s="205"/>
    </row>
    <row r="4" spans="1:9" ht="21" customHeight="1">
      <c r="C4" s="198" t="s">
        <v>307</v>
      </c>
      <c r="D4" s="380">
        <f>пр.взв!$D$4</f>
        <v>0</v>
      </c>
      <c r="E4" s="309"/>
      <c r="F4" s="309"/>
    </row>
    <row r="5" spans="1:9" ht="15" customHeight="1">
      <c r="A5" s="369" t="s">
        <v>311</v>
      </c>
      <c r="B5" s="364" t="s">
        <v>9</v>
      </c>
      <c r="C5" s="364" t="s">
        <v>10</v>
      </c>
      <c r="D5" s="364" t="s">
        <v>282</v>
      </c>
      <c r="E5" s="392" t="s">
        <v>283</v>
      </c>
      <c r="F5" s="366"/>
      <c r="G5" s="364" t="s">
        <v>284</v>
      </c>
      <c r="H5" s="364" t="s">
        <v>286</v>
      </c>
      <c r="I5" s="389" t="s">
        <v>287</v>
      </c>
    </row>
    <row r="6" spans="1:9" ht="15" customHeight="1">
      <c r="A6" s="370"/>
      <c r="B6" s="359"/>
      <c r="C6" s="359"/>
      <c r="D6" s="359"/>
      <c r="E6" s="303"/>
      <c r="F6" s="338"/>
      <c r="G6" s="359"/>
      <c r="H6" s="359"/>
      <c r="I6" s="361"/>
    </row>
    <row r="7" spans="1:9" ht="27" customHeight="1">
      <c r="A7" s="206"/>
      <c r="B7" s="152">
        <f>пр.хода!Q15</f>
        <v>0</v>
      </c>
      <c r="C7" s="151" t="str">
        <f>IFERROR(VLOOKUP(B7,пр.взв!$D$6:$Q$70,2,0),"")</f>
        <v/>
      </c>
      <c r="D7" s="152" t="str">
        <f>IFERROR(VLOOKUP(B7,пр.взв!$D$6:$Q$70,5,0),"")</f>
        <v/>
      </c>
      <c r="E7" s="152" t="str">
        <f>IFERROR(VLOOKUP(B7,пр.взв!$D$6:$Q$70,6,0),"")</f>
        <v/>
      </c>
      <c r="F7" s="152" t="str">
        <f>IFERROR(VLOOKUP(B7,пр.взв!$D$6:$Q$70,8,0),"")</f>
        <v/>
      </c>
      <c r="G7" s="162"/>
      <c r="H7" s="164"/>
      <c r="I7" s="181"/>
    </row>
    <row r="8" spans="1:9" ht="27" customHeight="1">
      <c r="A8" s="207"/>
      <c r="B8" s="161">
        <f>пр.хода!Q21</f>
        <v>0</v>
      </c>
      <c r="C8" s="158" t="str">
        <f>IFERROR(VLOOKUP(B8,пр.взв!$D$6:$Q$70,2,0),"")</f>
        <v/>
      </c>
      <c r="D8" s="161" t="str">
        <f>IFERROR(VLOOKUP(B8,пр.взв!$D$6:$Q$70,5,0),"")</f>
        <v/>
      </c>
      <c r="E8" s="161" t="str">
        <f>IFERROR(VLOOKUP(B8,пр.взв!$D$6:$Q$70,6,0),"")</f>
        <v/>
      </c>
      <c r="F8" s="161" t="str">
        <f>IFERROR(VLOOKUP(B8,пр.взв!$D$6:$Q$70,8,0),"")</f>
        <v/>
      </c>
      <c r="G8" s="159"/>
      <c r="H8" s="160"/>
      <c r="I8" s="182"/>
    </row>
    <row r="9" spans="1:9" ht="34.5" customHeight="1">
      <c r="A9" s="67" t="s">
        <v>312</v>
      </c>
      <c r="B9" s="67"/>
    </row>
    <row r="10" spans="1:9" ht="19.5" customHeight="1">
      <c r="B10" s="67" t="s">
        <v>313</v>
      </c>
      <c r="C10" s="208"/>
      <c r="D10" s="208"/>
      <c r="E10" s="208"/>
      <c r="F10" s="208"/>
      <c r="G10" s="208"/>
      <c r="H10" s="208"/>
      <c r="I10" s="208"/>
    </row>
    <row r="11" spans="1:9" ht="19.5" customHeight="1">
      <c r="B11" s="67" t="s">
        <v>280</v>
      </c>
      <c r="C11" s="208"/>
      <c r="D11" s="208"/>
      <c r="E11" s="208"/>
      <c r="F11" s="208"/>
      <c r="G11" s="208"/>
      <c r="H11" s="208"/>
      <c r="I11" s="208"/>
    </row>
    <row r="12" spans="1:9" ht="19.5" customHeight="1"/>
    <row r="13" spans="1:9" ht="24" customHeight="1">
      <c r="C13" s="75" t="s">
        <v>308</v>
      </c>
      <c r="E13" s="391" t="str">
        <f>пр.взв!G4</f>
        <v>В.к.  71  кг</v>
      </c>
      <c r="F13" s="289"/>
      <c r="G13" s="205">
        <f>G3</f>
        <v>0</v>
      </c>
    </row>
    <row r="14" spans="1:9" ht="12.75" customHeight="1">
      <c r="C14" s="198" t="s">
        <v>309</v>
      </c>
      <c r="D14" s="381">
        <f>пр.взв!$D$4</f>
        <v>0</v>
      </c>
      <c r="E14" s="309"/>
      <c r="F14" s="309"/>
    </row>
    <row r="15" spans="1:9" ht="15" customHeight="1">
      <c r="A15" s="369" t="s">
        <v>311</v>
      </c>
      <c r="B15" s="364" t="s">
        <v>9</v>
      </c>
      <c r="C15" s="364" t="s">
        <v>10</v>
      </c>
      <c r="D15" s="364" t="s">
        <v>282</v>
      </c>
      <c r="E15" s="392" t="s">
        <v>283</v>
      </c>
      <c r="F15" s="366"/>
      <c r="G15" s="364" t="s">
        <v>284</v>
      </c>
      <c r="H15" s="364" t="s">
        <v>286</v>
      </c>
      <c r="I15" s="389" t="s">
        <v>287</v>
      </c>
    </row>
    <row r="16" spans="1:9" ht="15" customHeight="1">
      <c r="A16" s="370"/>
      <c r="B16" s="359"/>
      <c r="C16" s="359"/>
      <c r="D16" s="359"/>
      <c r="E16" s="303"/>
      <c r="F16" s="338"/>
      <c r="G16" s="359"/>
      <c r="H16" s="359"/>
      <c r="I16" s="361"/>
    </row>
    <row r="17" spans="1:9" ht="27" customHeight="1">
      <c r="A17" s="206"/>
      <c r="B17" s="152">
        <f>пр.хода!Q64</f>
        <v>0</v>
      </c>
      <c r="C17" s="151" t="str">
        <f>IFERROR(VLOOKUP(B17,пр.взв!$D$6:$Q$70,2,0),"")</f>
        <v/>
      </c>
      <c r="D17" s="152" t="str">
        <f>IFERROR(VLOOKUP(B17,пр.взв!$D$6:$Q$70,5,0),"")</f>
        <v/>
      </c>
      <c r="E17" s="152" t="str">
        <f>IFERROR(VLOOKUP(B17,пр.взв!$D$6:$Q$70,6,0),"")</f>
        <v/>
      </c>
      <c r="F17" s="152" t="str">
        <f>IFERROR(VLOOKUP(B17,пр.взв!$D$6:$Q$70,8,0),"")</f>
        <v/>
      </c>
      <c r="G17" s="162"/>
      <c r="H17" s="164"/>
      <c r="I17" s="181"/>
    </row>
    <row r="18" spans="1:9" ht="27" customHeight="1">
      <c r="A18" s="207"/>
      <c r="B18" s="161" t="str">
        <f>пр.хода!Q69</f>
        <v/>
      </c>
      <c r="C18" s="158" t="str">
        <f>IFERROR(VLOOKUP(B18,пр.взв!$D$6:$Q$70,2,0),"")</f>
        <v/>
      </c>
      <c r="D18" s="161" t="str">
        <f>IFERROR(VLOOKUP(B18,пр.взв!$D$6:$Q$70,5,0),"")</f>
        <v/>
      </c>
      <c r="E18" s="161" t="str">
        <f>IFERROR(VLOOKUP(B18,пр.взв!$D$6:$Q$70,6,0),"")</f>
        <v/>
      </c>
      <c r="F18" s="161" t="str">
        <f>IFERROR(VLOOKUP(B18,пр.взв!$D$6:$Q$70,8,0),"")</f>
        <v/>
      </c>
      <c r="G18" s="159"/>
      <c r="H18" s="160"/>
      <c r="I18" s="182"/>
    </row>
    <row r="19" spans="1:9" ht="32.25" customHeight="1">
      <c r="A19" s="67" t="s">
        <v>312</v>
      </c>
      <c r="B19" s="67"/>
      <c r="F19" s="208"/>
    </row>
    <row r="20" spans="1:9" ht="19.5" customHeight="1">
      <c r="B20" s="67" t="s">
        <v>313</v>
      </c>
      <c r="C20" s="208"/>
      <c r="D20" s="208"/>
      <c r="E20" s="208"/>
      <c r="F20" s="208"/>
      <c r="G20" s="208"/>
      <c r="H20" s="208"/>
      <c r="I20" s="208"/>
    </row>
    <row r="21" spans="1:9" ht="19.5" customHeight="1">
      <c r="B21" s="67" t="s">
        <v>280</v>
      </c>
      <c r="C21" s="208"/>
      <c r="D21" s="208"/>
      <c r="E21" s="208"/>
      <c r="F21" s="208"/>
      <c r="G21" s="208"/>
      <c r="H21" s="208"/>
      <c r="I21" s="208"/>
    </row>
    <row r="22" spans="1:9" ht="12" customHeight="1"/>
    <row r="23" spans="1:9" ht="46.5" customHeight="1">
      <c r="A23" s="390" t="str">
        <f ca="1">A1</f>
        <v>Первенство России по самбо юниоры 18-20 лет (отбор на Первенство Мира и Европы) ЕКП № 23752</v>
      </c>
      <c r="B23" s="289"/>
      <c r="C23" s="289"/>
      <c r="D23" s="289"/>
      <c r="E23" s="289"/>
      <c r="F23" s="289"/>
      <c r="G23" s="289"/>
      <c r="H23" s="289"/>
      <c r="I23" s="289"/>
    </row>
    <row r="24" spans="1:9" ht="12" customHeight="1">
      <c r="D24" s="204"/>
      <c r="E24" s="179"/>
    </row>
    <row r="25" spans="1:9" ht="12" customHeight="1">
      <c r="C25" s="209" t="s">
        <v>310</v>
      </c>
      <c r="E25" s="391" t="str">
        <f>пр.взв!G4</f>
        <v>В.к.  71  кг</v>
      </c>
      <c r="F25" s="289"/>
      <c r="G25" s="205"/>
    </row>
    <row r="26" spans="1:9" ht="12.75" customHeight="1"/>
    <row r="27" spans="1:9" ht="15" customHeight="1">
      <c r="A27" s="369" t="s">
        <v>311</v>
      </c>
      <c r="B27" s="364" t="s">
        <v>9</v>
      </c>
      <c r="C27" s="364" t="s">
        <v>10</v>
      </c>
      <c r="D27" s="364" t="s">
        <v>282</v>
      </c>
      <c r="E27" s="392" t="s">
        <v>283</v>
      </c>
      <c r="F27" s="366"/>
      <c r="G27" s="364" t="s">
        <v>284</v>
      </c>
      <c r="H27" s="364" t="s">
        <v>286</v>
      </c>
      <c r="I27" s="389" t="s">
        <v>287</v>
      </c>
    </row>
    <row r="28" spans="1:9" ht="15" customHeight="1">
      <c r="A28" s="370"/>
      <c r="B28" s="359"/>
      <c r="C28" s="359"/>
      <c r="D28" s="359"/>
      <c r="E28" s="303"/>
      <c r="F28" s="338"/>
      <c r="G28" s="359"/>
      <c r="H28" s="359"/>
      <c r="I28" s="361"/>
    </row>
    <row r="29" spans="1:9" ht="27" customHeight="1">
      <c r="A29" s="206"/>
      <c r="B29" s="152">
        <f>пр.хода!M36</f>
        <v>0</v>
      </c>
      <c r="C29" s="151" t="str">
        <f>IFERROR(VLOOKUP(B29,пр.взв!$D$6:$Q$70,2,0),"")</f>
        <v/>
      </c>
      <c r="D29" s="152" t="str">
        <f>IFERROR(VLOOKUP(B29,пр.взв!$D$6:$Q$70,5,0),"")</f>
        <v/>
      </c>
      <c r="E29" s="152" t="str">
        <f>IFERROR(VLOOKUP(B29,пр.взв!$D$6:$Q$70,6,0),"")</f>
        <v/>
      </c>
      <c r="F29" s="152" t="str">
        <f>IFERROR(VLOOKUP(B29,пр.взв!$D$6:$Q$70,8,0),"")</f>
        <v/>
      </c>
      <c r="G29" s="162"/>
      <c r="H29" s="164"/>
      <c r="I29" s="181"/>
    </row>
    <row r="30" spans="1:9" ht="27" customHeight="1">
      <c r="A30" s="207"/>
      <c r="B30" s="161">
        <f>пр.хода!S36</f>
        <v>0</v>
      </c>
      <c r="C30" s="158" t="str">
        <f>IFERROR(VLOOKUP(B30,пр.взв!$D$6:$Q$70,2,0),"")</f>
        <v/>
      </c>
      <c r="D30" s="161" t="str">
        <f>IFERROR(VLOOKUP(B30,пр.взв!$D$6:$Q$70,5,0),"")</f>
        <v/>
      </c>
      <c r="E30" s="161" t="str">
        <f>IFERROR(VLOOKUP(B30,пр.взв!$D$6:$Q$70,6,0),"")</f>
        <v/>
      </c>
      <c r="F30" s="161" t="str">
        <f>IFERROR(VLOOKUP(B30,пр.взв!$D$6:$Q$70,8,0),"")</f>
        <v/>
      </c>
      <c r="G30" s="159"/>
      <c r="H30" s="160"/>
      <c r="I30" s="182"/>
    </row>
    <row r="31" spans="1:9" ht="38.25" customHeight="1">
      <c r="A31" s="67" t="s">
        <v>312</v>
      </c>
      <c r="B31" s="67"/>
    </row>
    <row r="32" spans="1:9" ht="19.5" customHeight="1">
      <c r="B32" s="67" t="s">
        <v>313</v>
      </c>
      <c r="C32" s="208"/>
      <c r="D32" s="208"/>
      <c r="E32" s="208"/>
      <c r="F32" s="208"/>
      <c r="G32" s="208"/>
      <c r="H32" s="208"/>
      <c r="I32" s="208"/>
    </row>
    <row r="33" spans="1:9" ht="19.5" customHeight="1">
      <c r="B33" s="67" t="s">
        <v>280</v>
      </c>
      <c r="C33" s="208"/>
      <c r="D33" s="208"/>
      <c r="E33" s="208"/>
      <c r="F33" s="208"/>
      <c r="G33" s="208"/>
      <c r="H33" s="208"/>
      <c r="I33" s="208"/>
    </row>
    <row r="34" spans="1:9" ht="12" customHeight="1"/>
    <row r="35" spans="1:9" ht="12" customHeight="1"/>
    <row r="36" spans="1:9" ht="12" customHeight="1"/>
    <row r="37" spans="1:9" ht="12" customHeight="1">
      <c r="A37" s="210" t="s">
        <v>260</v>
      </c>
      <c r="B37" s="67"/>
      <c r="C37" s="67"/>
      <c r="D37" s="67"/>
      <c r="E37" s="6"/>
      <c r="F37" s="75" t="s">
        <v>260</v>
      </c>
      <c r="G37" s="6" t="s">
        <v>260</v>
      </c>
    </row>
    <row r="38" spans="1:9" ht="12" customHeight="1">
      <c r="A38" s="67"/>
      <c r="B38" s="67"/>
      <c r="C38" s="67"/>
      <c r="D38" s="67"/>
      <c r="E38" s="6"/>
      <c r="F38" s="23"/>
      <c r="G38" s="6"/>
    </row>
    <row r="39" spans="1:9" ht="12" customHeight="1">
      <c r="A39" s="67" t="s">
        <v>260</v>
      </c>
      <c r="C39" s="67"/>
      <c r="D39" s="67"/>
      <c r="E39" s="67"/>
      <c r="F39" s="75" t="s">
        <v>260</v>
      </c>
      <c r="G39" s="6" t="s">
        <v>260</v>
      </c>
    </row>
    <row r="40" spans="1:9" ht="12" customHeight="1">
      <c r="C40" s="6"/>
      <c r="D40" s="6"/>
      <c r="E40" s="6"/>
      <c r="F40" s="6"/>
    </row>
    <row r="41" spans="1:9" ht="12" customHeight="1"/>
    <row r="42" spans="1:9" ht="12" customHeight="1"/>
    <row r="43" spans="1:9" ht="12" customHeight="1"/>
    <row r="44" spans="1:9" ht="12" customHeight="1"/>
    <row r="45" spans="1:9" ht="12" customHeight="1"/>
    <row r="46" spans="1:9" ht="12" customHeight="1"/>
    <row r="47" spans="1:9" ht="12" customHeight="1"/>
    <row r="48" spans="1: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  <row r="542" ht="12" customHeight="1"/>
    <row r="543" ht="12" customHeight="1"/>
    <row r="544" ht="12" customHeight="1"/>
    <row r="545" ht="12" customHeight="1"/>
    <row r="546" ht="12" customHeight="1"/>
    <row r="547" ht="12" customHeight="1"/>
    <row r="548" ht="12" customHeight="1"/>
    <row r="549" ht="12" customHeight="1"/>
    <row r="550" ht="12" customHeight="1"/>
    <row r="551" ht="12" customHeight="1"/>
    <row r="552" ht="12" customHeight="1"/>
    <row r="553" ht="12" customHeight="1"/>
    <row r="554" ht="12" customHeight="1"/>
    <row r="555" ht="12" customHeight="1"/>
    <row r="556" ht="12" customHeight="1"/>
    <row r="557" ht="12" customHeight="1"/>
    <row r="558" ht="12" customHeight="1"/>
    <row r="559" ht="12" customHeight="1"/>
    <row r="560" ht="12" customHeight="1"/>
    <row r="561" ht="12" customHeight="1"/>
    <row r="562" ht="12" customHeight="1"/>
    <row r="563" ht="12" customHeight="1"/>
    <row r="564" ht="12" customHeight="1"/>
    <row r="565" ht="12" customHeight="1"/>
    <row r="566" ht="12" customHeight="1"/>
    <row r="567" ht="12" customHeight="1"/>
    <row r="568" ht="12" customHeight="1"/>
    <row r="569" ht="12" customHeight="1"/>
    <row r="570" ht="12" customHeight="1"/>
    <row r="571" ht="12" customHeight="1"/>
    <row r="572" ht="12" customHeight="1"/>
    <row r="573" ht="12" customHeight="1"/>
    <row r="574" ht="12" customHeight="1"/>
    <row r="575" ht="12" customHeight="1"/>
    <row r="576" ht="12" customHeight="1"/>
    <row r="577" ht="12" customHeight="1"/>
    <row r="578" ht="12" customHeight="1"/>
    <row r="579" ht="12" customHeight="1"/>
    <row r="580" ht="12" customHeight="1"/>
    <row r="581" ht="12" customHeight="1"/>
    <row r="582" ht="12" customHeight="1"/>
    <row r="583" ht="12" customHeight="1"/>
    <row r="584" ht="12" customHeight="1"/>
    <row r="585" ht="12" customHeight="1"/>
    <row r="586" ht="12" customHeight="1"/>
    <row r="587" ht="12" customHeight="1"/>
    <row r="588" ht="12" customHeight="1"/>
    <row r="589" ht="12" customHeight="1"/>
    <row r="590" ht="12" customHeight="1"/>
    <row r="591" ht="12" customHeight="1"/>
    <row r="592" ht="12" customHeight="1"/>
    <row r="593" ht="12" customHeight="1"/>
    <row r="594" ht="12" customHeight="1"/>
    <row r="595" ht="12" customHeight="1"/>
    <row r="596" ht="12" customHeight="1"/>
    <row r="597" ht="12" customHeight="1"/>
    <row r="598" ht="12" customHeight="1"/>
    <row r="599" ht="12" customHeight="1"/>
    <row r="600" ht="12" customHeight="1"/>
    <row r="601" ht="12" customHeight="1"/>
    <row r="602" ht="12" customHeight="1"/>
    <row r="603" ht="12" customHeight="1"/>
    <row r="604" ht="12" customHeight="1"/>
    <row r="605" ht="12" customHeight="1"/>
    <row r="606" ht="12" customHeight="1"/>
    <row r="607" ht="12" customHeight="1"/>
    <row r="608" ht="12" customHeight="1"/>
    <row r="609" ht="12" customHeight="1"/>
    <row r="610" ht="12" customHeight="1"/>
    <row r="611" ht="12" customHeight="1"/>
    <row r="612" ht="12" customHeight="1"/>
    <row r="613" ht="12" customHeight="1"/>
    <row r="614" ht="12" customHeight="1"/>
    <row r="615" ht="12" customHeight="1"/>
    <row r="616" ht="12" customHeight="1"/>
    <row r="617" ht="12" customHeight="1"/>
    <row r="618" ht="12" customHeight="1"/>
    <row r="619" ht="12" customHeight="1"/>
    <row r="620" ht="12" customHeight="1"/>
    <row r="621" ht="12" customHeight="1"/>
    <row r="622" ht="12" customHeight="1"/>
    <row r="623" ht="12" customHeight="1"/>
    <row r="624" ht="12" customHeight="1"/>
    <row r="625" ht="12" customHeight="1"/>
    <row r="626" ht="12" customHeight="1"/>
    <row r="627" ht="12" customHeight="1"/>
    <row r="628" ht="12" customHeight="1"/>
    <row r="629" ht="12" customHeight="1"/>
    <row r="630" ht="12" customHeight="1"/>
    <row r="631" ht="12" customHeight="1"/>
    <row r="632" ht="12" customHeight="1"/>
    <row r="633" ht="12" customHeight="1"/>
    <row r="634" ht="12" customHeight="1"/>
    <row r="635" ht="12" customHeight="1"/>
    <row r="636" ht="12" customHeight="1"/>
    <row r="637" ht="12" customHeight="1"/>
    <row r="638" ht="12" customHeight="1"/>
    <row r="639" ht="12" customHeight="1"/>
    <row r="640" ht="12" customHeight="1"/>
    <row r="641" ht="12" customHeight="1"/>
    <row r="642" ht="12" customHeight="1"/>
    <row r="643" ht="12" customHeight="1"/>
    <row r="644" ht="12" customHeight="1"/>
    <row r="645" ht="12" customHeight="1"/>
    <row r="646" ht="12" customHeight="1"/>
    <row r="647" ht="12" customHeight="1"/>
    <row r="648" ht="12" customHeight="1"/>
    <row r="649" ht="12" customHeight="1"/>
    <row r="650" ht="12" customHeight="1"/>
    <row r="651" ht="12" customHeight="1"/>
    <row r="652" ht="12" customHeight="1"/>
    <row r="653" ht="12" customHeight="1"/>
    <row r="654" ht="12" customHeight="1"/>
    <row r="655" ht="12" customHeight="1"/>
    <row r="656" ht="12" customHeight="1"/>
    <row r="657" ht="12" customHeight="1"/>
    <row r="658" ht="12" customHeight="1"/>
    <row r="659" ht="12" customHeight="1"/>
    <row r="660" ht="12" customHeight="1"/>
    <row r="661" ht="12" customHeight="1"/>
    <row r="662" ht="12" customHeight="1"/>
    <row r="663" ht="12" customHeight="1"/>
    <row r="664" ht="12" customHeight="1"/>
    <row r="665" ht="12" customHeight="1"/>
    <row r="666" ht="12" customHeight="1"/>
    <row r="667" ht="12" customHeight="1"/>
    <row r="668" ht="12" customHeight="1"/>
    <row r="669" ht="12" customHeight="1"/>
    <row r="670" ht="12" customHeight="1"/>
    <row r="671" ht="12" customHeight="1"/>
    <row r="672" ht="12" customHeight="1"/>
    <row r="673" ht="12" customHeight="1"/>
    <row r="674" ht="12" customHeight="1"/>
    <row r="675" ht="12" customHeight="1"/>
    <row r="676" ht="12" customHeight="1"/>
    <row r="677" ht="12" customHeight="1"/>
    <row r="678" ht="12" customHeight="1"/>
    <row r="679" ht="12" customHeight="1"/>
    <row r="680" ht="12" customHeight="1"/>
    <row r="681" ht="12" customHeight="1"/>
    <row r="682" ht="12" customHeight="1"/>
    <row r="683" ht="12" customHeight="1"/>
    <row r="684" ht="12" customHeight="1"/>
    <row r="685" ht="12" customHeight="1"/>
    <row r="686" ht="12" customHeight="1"/>
    <row r="687" ht="12" customHeight="1"/>
    <row r="688" ht="12" customHeight="1"/>
    <row r="689" ht="12" customHeight="1"/>
    <row r="690" ht="12" customHeight="1"/>
    <row r="691" ht="12" customHeight="1"/>
    <row r="692" ht="12" customHeight="1"/>
    <row r="693" ht="12" customHeight="1"/>
    <row r="694" ht="12" customHeight="1"/>
    <row r="695" ht="12" customHeight="1"/>
    <row r="696" ht="12" customHeight="1"/>
    <row r="697" ht="12" customHeight="1"/>
    <row r="698" ht="12" customHeight="1"/>
    <row r="699" ht="12" customHeight="1"/>
    <row r="700" ht="12" customHeight="1"/>
    <row r="701" ht="12" customHeight="1"/>
    <row r="702" ht="12" customHeight="1"/>
    <row r="703" ht="12" customHeight="1"/>
    <row r="704" ht="12" customHeight="1"/>
    <row r="705" ht="12" customHeight="1"/>
    <row r="706" ht="12" customHeight="1"/>
    <row r="707" ht="12" customHeight="1"/>
    <row r="708" ht="12" customHeight="1"/>
    <row r="709" ht="12" customHeight="1"/>
    <row r="710" ht="12" customHeight="1"/>
    <row r="711" ht="12" customHeight="1"/>
    <row r="712" ht="12" customHeight="1"/>
    <row r="713" ht="12" customHeight="1"/>
    <row r="714" ht="12" customHeight="1"/>
    <row r="715" ht="12" customHeight="1"/>
    <row r="716" ht="12" customHeight="1"/>
    <row r="717" ht="12" customHeight="1"/>
    <row r="718" ht="12" customHeight="1"/>
    <row r="719" ht="12" customHeight="1"/>
    <row r="720" ht="12" customHeight="1"/>
    <row r="721" ht="12" customHeight="1"/>
    <row r="722" ht="12" customHeight="1"/>
    <row r="723" ht="12" customHeight="1"/>
    <row r="724" ht="12" customHeight="1"/>
    <row r="725" ht="12" customHeight="1"/>
    <row r="726" ht="12" customHeight="1"/>
    <row r="727" ht="12" customHeight="1"/>
    <row r="728" ht="12" customHeight="1"/>
    <row r="729" ht="12" customHeight="1"/>
    <row r="730" ht="12" customHeight="1"/>
    <row r="731" ht="12" customHeight="1"/>
    <row r="732" ht="12" customHeight="1"/>
    <row r="733" ht="12" customHeight="1"/>
    <row r="734" ht="12" customHeight="1"/>
    <row r="735" ht="12" customHeight="1"/>
    <row r="736" ht="12" customHeight="1"/>
    <row r="737" ht="12" customHeight="1"/>
    <row r="738" ht="12" customHeight="1"/>
    <row r="739" ht="12" customHeight="1"/>
    <row r="740" ht="12" customHeight="1"/>
    <row r="741" ht="12" customHeight="1"/>
    <row r="742" ht="12" customHeight="1"/>
    <row r="743" ht="12" customHeight="1"/>
    <row r="744" ht="12" customHeight="1"/>
    <row r="745" ht="12" customHeight="1"/>
    <row r="746" ht="12" customHeight="1"/>
    <row r="747" ht="12" customHeight="1"/>
    <row r="748" ht="12" customHeight="1"/>
    <row r="749" ht="12" customHeight="1"/>
    <row r="750" ht="12" customHeight="1"/>
    <row r="751" ht="12" customHeight="1"/>
    <row r="752" ht="12" customHeight="1"/>
    <row r="753" ht="12" customHeight="1"/>
    <row r="754" ht="12" customHeight="1"/>
    <row r="755" ht="12" customHeight="1"/>
    <row r="756" ht="12" customHeight="1"/>
    <row r="757" ht="12" customHeight="1"/>
    <row r="758" ht="12" customHeight="1"/>
    <row r="759" ht="12" customHeight="1"/>
    <row r="760" ht="12" customHeight="1"/>
    <row r="761" ht="12" customHeight="1"/>
    <row r="762" ht="12" customHeight="1"/>
    <row r="763" ht="12" customHeight="1"/>
    <row r="764" ht="12" customHeight="1"/>
    <row r="765" ht="12" customHeight="1"/>
    <row r="766" ht="12" customHeight="1"/>
    <row r="767" ht="12" customHeight="1"/>
    <row r="768" ht="12" customHeight="1"/>
    <row r="769" ht="12" customHeight="1"/>
    <row r="770" ht="12" customHeight="1"/>
    <row r="771" ht="12" customHeight="1"/>
    <row r="772" ht="12" customHeight="1"/>
    <row r="773" ht="12" customHeight="1"/>
    <row r="774" ht="12" customHeight="1"/>
    <row r="775" ht="12" customHeight="1"/>
    <row r="776" ht="12" customHeight="1"/>
    <row r="777" ht="12" customHeight="1"/>
    <row r="778" ht="12" customHeight="1"/>
    <row r="779" ht="12" customHeight="1"/>
    <row r="780" ht="12" customHeight="1"/>
    <row r="781" ht="12" customHeight="1"/>
    <row r="782" ht="12" customHeight="1"/>
    <row r="783" ht="12" customHeight="1"/>
    <row r="784" ht="12" customHeight="1"/>
    <row r="785" ht="12" customHeight="1"/>
    <row r="786" ht="12" customHeight="1"/>
    <row r="787" ht="12" customHeight="1"/>
    <row r="788" ht="12" customHeight="1"/>
    <row r="789" ht="12" customHeight="1"/>
    <row r="790" ht="12" customHeight="1"/>
    <row r="791" ht="12" customHeight="1"/>
    <row r="792" ht="12" customHeight="1"/>
    <row r="793" ht="12" customHeight="1"/>
    <row r="794" ht="12" customHeight="1"/>
    <row r="795" ht="12" customHeight="1"/>
    <row r="796" ht="12" customHeight="1"/>
    <row r="797" ht="12" customHeight="1"/>
    <row r="798" ht="12" customHeight="1"/>
    <row r="799" ht="12" customHeight="1"/>
    <row r="800" ht="12" customHeight="1"/>
    <row r="801" ht="12" customHeight="1"/>
    <row r="802" ht="12" customHeight="1"/>
    <row r="803" ht="12" customHeight="1"/>
    <row r="804" ht="12" customHeight="1"/>
    <row r="805" ht="12" customHeight="1"/>
    <row r="806" ht="12" customHeight="1"/>
    <row r="807" ht="12" customHeight="1"/>
    <row r="808" ht="12" customHeight="1"/>
    <row r="809" ht="12" customHeight="1"/>
    <row r="810" ht="12" customHeight="1"/>
    <row r="811" ht="12" customHeight="1"/>
    <row r="812" ht="12" customHeight="1"/>
    <row r="813" ht="12" customHeight="1"/>
    <row r="814" ht="12" customHeight="1"/>
    <row r="815" ht="12" customHeight="1"/>
    <row r="816" ht="12" customHeight="1"/>
    <row r="817" ht="12" customHeight="1"/>
    <row r="818" ht="12" customHeight="1"/>
    <row r="819" ht="12" customHeight="1"/>
    <row r="820" ht="12" customHeight="1"/>
    <row r="821" ht="12" customHeight="1"/>
    <row r="822" ht="12" customHeight="1"/>
    <row r="823" ht="12" customHeight="1"/>
    <row r="824" ht="12" customHeight="1"/>
    <row r="825" ht="12" customHeight="1"/>
    <row r="826" ht="12" customHeight="1"/>
    <row r="827" ht="12" customHeight="1"/>
    <row r="828" ht="12" customHeight="1"/>
    <row r="829" ht="12" customHeight="1"/>
    <row r="830" ht="12" customHeight="1"/>
    <row r="831" ht="12" customHeight="1"/>
    <row r="832" ht="12" customHeight="1"/>
    <row r="833" ht="12" customHeight="1"/>
    <row r="834" ht="12" customHeight="1"/>
    <row r="835" ht="12" customHeight="1"/>
    <row r="836" ht="12" customHeight="1"/>
    <row r="837" ht="12" customHeight="1"/>
    <row r="838" ht="12" customHeight="1"/>
    <row r="839" ht="12" customHeight="1"/>
    <row r="840" ht="12" customHeight="1"/>
    <row r="841" ht="12" customHeight="1"/>
    <row r="842" ht="12" customHeight="1"/>
    <row r="843" ht="12" customHeight="1"/>
    <row r="844" ht="12" customHeight="1"/>
    <row r="845" ht="12" customHeight="1"/>
    <row r="846" ht="12" customHeight="1"/>
    <row r="847" ht="12" customHeight="1"/>
    <row r="848" ht="12" customHeight="1"/>
    <row r="849" ht="12" customHeight="1"/>
    <row r="850" ht="12" customHeight="1"/>
    <row r="851" ht="12" customHeight="1"/>
    <row r="852" ht="12" customHeight="1"/>
    <row r="853" ht="12" customHeight="1"/>
    <row r="854" ht="12" customHeight="1"/>
    <row r="855" ht="12" customHeight="1"/>
    <row r="856" ht="12" customHeight="1"/>
    <row r="857" ht="12" customHeight="1"/>
    <row r="858" ht="12" customHeight="1"/>
    <row r="859" ht="12" customHeight="1"/>
    <row r="860" ht="12" customHeight="1"/>
    <row r="861" ht="12" customHeight="1"/>
    <row r="862" ht="12" customHeight="1"/>
    <row r="863" ht="12" customHeight="1"/>
    <row r="864" ht="12" customHeight="1"/>
    <row r="865" ht="12" customHeight="1"/>
    <row r="866" ht="12" customHeight="1"/>
    <row r="867" ht="12" customHeight="1"/>
    <row r="868" ht="12" customHeight="1"/>
    <row r="869" ht="12" customHeight="1"/>
    <row r="870" ht="12" customHeight="1"/>
    <row r="871" ht="12" customHeight="1"/>
    <row r="872" ht="12" customHeight="1"/>
    <row r="873" ht="12" customHeight="1"/>
    <row r="874" ht="12" customHeight="1"/>
    <row r="875" ht="12" customHeight="1"/>
    <row r="876" ht="12" customHeight="1"/>
    <row r="877" ht="12" customHeight="1"/>
    <row r="878" ht="12" customHeight="1"/>
    <row r="879" ht="12" customHeight="1"/>
    <row r="880" ht="12" customHeight="1"/>
    <row r="881" ht="12" customHeight="1"/>
    <row r="882" ht="12" customHeight="1"/>
    <row r="883" ht="12" customHeight="1"/>
    <row r="884" ht="12" customHeight="1"/>
    <row r="885" ht="12" customHeight="1"/>
    <row r="886" ht="12" customHeight="1"/>
    <row r="887" ht="12" customHeight="1"/>
    <row r="888" ht="12" customHeight="1"/>
    <row r="889" ht="12" customHeight="1"/>
    <row r="890" ht="12" customHeight="1"/>
    <row r="891" ht="12" customHeight="1"/>
    <row r="892" ht="12" customHeight="1"/>
    <row r="893" ht="12" customHeight="1"/>
    <row r="894" ht="12" customHeight="1"/>
    <row r="895" ht="12" customHeight="1"/>
    <row r="896" ht="12" customHeight="1"/>
    <row r="897" ht="12" customHeight="1"/>
    <row r="898" ht="12" customHeight="1"/>
    <row r="899" ht="12" customHeight="1"/>
    <row r="900" ht="12" customHeight="1"/>
    <row r="901" ht="12" customHeight="1"/>
    <row r="902" ht="12" customHeight="1"/>
    <row r="903" ht="12" customHeight="1"/>
    <row r="904" ht="12" customHeight="1"/>
    <row r="905" ht="12" customHeight="1"/>
    <row r="906" ht="12" customHeight="1"/>
    <row r="907" ht="12" customHeight="1"/>
    <row r="908" ht="12" customHeight="1"/>
    <row r="909" ht="12" customHeight="1"/>
    <row r="910" ht="12" customHeight="1"/>
    <row r="911" ht="12" customHeight="1"/>
    <row r="912" ht="12" customHeight="1"/>
    <row r="913" ht="12" customHeight="1"/>
    <row r="914" ht="12" customHeight="1"/>
    <row r="915" ht="12" customHeight="1"/>
    <row r="916" ht="12" customHeight="1"/>
    <row r="917" ht="12" customHeight="1"/>
    <row r="918" ht="12" customHeight="1"/>
    <row r="919" ht="12" customHeight="1"/>
    <row r="920" ht="12" customHeight="1"/>
    <row r="921" ht="12" customHeight="1"/>
    <row r="922" ht="12" customHeight="1"/>
    <row r="923" ht="12" customHeight="1"/>
    <row r="924" ht="12" customHeight="1"/>
    <row r="925" ht="12" customHeight="1"/>
    <row r="926" ht="12" customHeight="1"/>
    <row r="927" ht="12" customHeight="1"/>
    <row r="928" ht="12" customHeight="1"/>
    <row r="929" ht="12" customHeight="1"/>
    <row r="930" ht="12" customHeight="1"/>
    <row r="931" ht="12" customHeight="1"/>
    <row r="932" ht="12" customHeight="1"/>
    <row r="933" ht="12" customHeight="1"/>
    <row r="934" ht="12" customHeight="1"/>
    <row r="935" ht="12" customHeight="1"/>
    <row r="936" ht="12" customHeight="1"/>
    <row r="937" ht="12" customHeight="1"/>
    <row r="938" ht="12" customHeight="1"/>
    <row r="939" ht="12" customHeight="1"/>
    <row r="940" ht="12" customHeight="1"/>
    <row r="941" ht="12" customHeight="1"/>
    <row r="942" ht="12" customHeight="1"/>
    <row r="943" ht="12" customHeight="1"/>
    <row r="944" ht="12" customHeight="1"/>
    <row r="945" ht="12" customHeight="1"/>
    <row r="946" ht="12" customHeight="1"/>
    <row r="947" ht="12" customHeight="1"/>
    <row r="948" ht="12" customHeight="1"/>
    <row r="949" ht="12" customHeight="1"/>
    <row r="950" ht="12" customHeight="1"/>
    <row r="951" ht="12" customHeight="1"/>
    <row r="952" ht="12" customHeight="1"/>
    <row r="953" ht="12" customHeight="1"/>
    <row r="954" ht="12" customHeight="1"/>
    <row r="955" ht="12" customHeight="1"/>
    <row r="956" ht="12" customHeight="1"/>
    <row r="957" ht="12" customHeight="1"/>
    <row r="958" ht="12" customHeight="1"/>
    <row r="959" ht="12" customHeight="1"/>
    <row r="960" ht="12" customHeight="1"/>
    <row r="961" ht="12" customHeight="1"/>
    <row r="962" ht="12" customHeight="1"/>
    <row r="963" ht="12" customHeight="1"/>
    <row r="964" ht="12" customHeight="1"/>
    <row r="965" ht="12" customHeight="1"/>
    <row r="966" ht="12" customHeight="1"/>
    <row r="967" ht="12" customHeight="1"/>
    <row r="968" ht="12" customHeight="1"/>
    <row r="969" ht="12" customHeight="1"/>
    <row r="970" ht="12" customHeight="1"/>
    <row r="971" ht="12" customHeight="1"/>
    <row r="972" ht="12" customHeight="1"/>
    <row r="973" ht="12" customHeight="1"/>
    <row r="974" ht="12" customHeight="1"/>
    <row r="975" ht="12" customHeight="1"/>
    <row r="976" ht="12" customHeight="1"/>
    <row r="977" ht="12" customHeight="1"/>
    <row r="978" ht="12" customHeight="1"/>
    <row r="979" ht="12" customHeight="1"/>
    <row r="980" ht="12" customHeight="1"/>
    <row r="981" ht="12" customHeight="1"/>
    <row r="982" ht="12" customHeight="1"/>
    <row r="983" ht="12" customHeight="1"/>
    <row r="984" ht="12" customHeight="1"/>
    <row r="985" ht="12" customHeight="1"/>
    <row r="986" ht="12" customHeight="1"/>
    <row r="987" ht="12" customHeight="1"/>
    <row r="988" ht="12" customHeight="1"/>
    <row r="989" ht="12" customHeight="1"/>
    <row r="990" ht="12" customHeight="1"/>
    <row r="991" ht="12" customHeight="1"/>
    <row r="992" ht="12" customHeight="1"/>
    <row r="993" ht="12" customHeight="1"/>
    <row r="994" ht="12" customHeight="1"/>
    <row r="995" ht="12" customHeight="1"/>
  </sheetData>
  <mergeCells count="31">
    <mergeCell ref="H27:H28"/>
    <mergeCell ref="D15:D16"/>
    <mergeCell ref="E15:F16"/>
    <mergeCell ref="H15:H16"/>
    <mergeCell ref="I15:I16"/>
    <mergeCell ref="A23:I23"/>
    <mergeCell ref="E25:F25"/>
    <mergeCell ref="A27:A28"/>
    <mergeCell ref="I27:I28"/>
    <mergeCell ref="G15:G16"/>
    <mergeCell ref="B27:B28"/>
    <mergeCell ref="C27:C28"/>
    <mergeCell ref="D27:D28"/>
    <mergeCell ref="E27:F28"/>
    <mergeCell ref="G27:G28"/>
    <mergeCell ref="E13:F13"/>
    <mergeCell ref="D14:F14"/>
    <mergeCell ref="A15:A16"/>
    <mergeCell ref="B15:B16"/>
    <mergeCell ref="C15:C16"/>
    <mergeCell ref="H5:H6"/>
    <mergeCell ref="I5:I6"/>
    <mergeCell ref="A1:I1"/>
    <mergeCell ref="E3:F3"/>
    <mergeCell ref="D4:F4"/>
    <mergeCell ref="A5:A6"/>
    <mergeCell ref="B5:B6"/>
    <mergeCell ref="C5:C6"/>
    <mergeCell ref="D5:D6"/>
    <mergeCell ref="E5:F6"/>
    <mergeCell ref="G5:G6"/>
  </mergeCells>
  <printOptions horizontalCentered="1"/>
  <pageMargins left="0.19685039370078741" right="0.19685039370078741" top="0.19685039370078741" bottom="0.19685039370078741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I1000"/>
  <sheetViews>
    <sheetView workbookViewId="0">
      <selection sqref="A1:H1"/>
    </sheetView>
  </sheetViews>
  <sheetFormatPr defaultColWidth="14.3984375" defaultRowHeight="15" customHeight="1"/>
  <cols>
    <col min="1" max="1" width="6.296875" customWidth="1"/>
    <col min="2" max="2" width="5" customWidth="1"/>
    <col min="3" max="3" width="22.59765625" customWidth="1"/>
    <col min="4" max="4" width="13.296875" customWidth="1"/>
    <col min="5" max="5" width="7.59765625" customWidth="1"/>
    <col min="6" max="6" width="12.296875" customWidth="1"/>
    <col min="7" max="7" width="10" customWidth="1"/>
    <col min="8" max="8" width="16.09765625" customWidth="1"/>
    <col min="9" max="9" width="8.69921875" customWidth="1"/>
    <col min="10" max="10" width="16.59765625" hidden="1" customWidth="1"/>
    <col min="11" max="18" width="9.09765625" hidden="1" customWidth="1"/>
    <col min="19" max="19" width="5.59765625" hidden="1" customWidth="1"/>
    <col min="20" max="20" width="16.69921875" hidden="1" customWidth="1"/>
    <col min="21" max="35" width="8.69921875" hidden="1" customWidth="1"/>
  </cols>
  <sheetData>
    <row r="1" spans="1:34" ht="30" customHeight="1">
      <c r="A1" s="340" t="s">
        <v>261</v>
      </c>
      <c r="B1" s="289"/>
      <c r="C1" s="289"/>
      <c r="D1" s="289"/>
      <c r="E1" s="289"/>
      <c r="F1" s="289"/>
      <c r="G1" s="289"/>
      <c r="H1" s="289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>
        <f ca="1">SUMIF(T6:T11,V1,$K$14:$K$17)</f>
        <v>1</v>
      </c>
      <c r="U1" s="211"/>
      <c r="V1" s="211" t="str">
        <f>J12</f>
        <v/>
      </c>
    </row>
    <row r="2" spans="1:34" ht="28.5" customHeight="1">
      <c r="B2" s="406" t="s">
        <v>314</v>
      </c>
      <c r="C2" s="289"/>
      <c r="D2" s="407" t="str">
        <f ca="1">пр.взв!C2</f>
        <v>Первенство России по самбо юниоры 18-20 лет (отбор на Первенство Мира и Европы) ЕКП № 23752</v>
      </c>
      <c r="E2" s="348"/>
      <c r="F2" s="348"/>
      <c r="G2" s="348"/>
      <c r="H2" s="349"/>
      <c r="T2" s="298">
        <f>SUMIF(J14:J16,V1,$K$14:$K$17)</f>
        <v>2</v>
      </c>
      <c r="U2" s="289"/>
      <c r="V2" s="289"/>
      <c r="W2" s="289"/>
      <c r="X2" s="289"/>
    </row>
    <row r="3" spans="1:34" ht="15" customHeight="1">
      <c r="B3" s="408" t="s">
        <v>315</v>
      </c>
      <c r="C3" s="346"/>
      <c r="D3" s="346"/>
      <c r="E3" s="346"/>
      <c r="F3" s="346"/>
      <c r="G3" s="346"/>
      <c r="H3" s="212" t="str">
        <f>пр.взв!G4</f>
        <v>В.к.  71  кг</v>
      </c>
    </row>
    <row r="4" spans="1:34" ht="12.75" customHeight="1">
      <c r="A4" s="409" t="s">
        <v>316</v>
      </c>
      <c r="B4" s="410" t="s">
        <v>9</v>
      </c>
      <c r="C4" s="393" t="s">
        <v>10</v>
      </c>
      <c r="D4" s="395" t="s">
        <v>11</v>
      </c>
      <c r="E4" s="396" t="s">
        <v>13</v>
      </c>
      <c r="F4" s="342"/>
      <c r="G4" s="399" t="s">
        <v>15</v>
      </c>
      <c r="H4" s="389" t="s">
        <v>16</v>
      </c>
      <c r="J4" s="298" t="str">
        <f>IFERROR(LEFT(F6,FIND(",",F6)-1),F6)</f>
        <v/>
      </c>
      <c r="K4" s="298">
        <v>1</v>
      </c>
      <c r="L4" s="402" t="s">
        <v>317</v>
      </c>
      <c r="M4" s="403" t="s">
        <v>14</v>
      </c>
      <c r="N4" s="404"/>
      <c r="O4" s="348"/>
      <c r="P4" s="348"/>
      <c r="Q4" s="349"/>
      <c r="S4" s="405" t="s">
        <v>317</v>
      </c>
      <c r="T4" s="403" t="s">
        <v>14</v>
      </c>
      <c r="U4" s="404"/>
      <c r="V4" s="348"/>
      <c r="W4" s="348"/>
      <c r="X4" s="349"/>
      <c r="AC4" s="405" t="s">
        <v>317</v>
      </c>
      <c r="AD4" s="403" t="s">
        <v>14</v>
      </c>
      <c r="AE4" s="404"/>
      <c r="AF4" s="348"/>
      <c r="AG4" s="348"/>
      <c r="AH4" s="349"/>
    </row>
    <row r="5" spans="1:34" ht="9.75" customHeight="1">
      <c r="A5" s="305"/>
      <c r="B5" s="289"/>
      <c r="C5" s="394"/>
      <c r="D5" s="289"/>
      <c r="E5" s="397"/>
      <c r="F5" s="398"/>
      <c r="G5" s="400"/>
      <c r="H5" s="401"/>
      <c r="J5" s="289"/>
      <c r="K5" s="289"/>
      <c r="L5" s="305"/>
      <c r="M5" s="305"/>
      <c r="N5" s="213">
        <v>1</v>
      </c>
      <c r="O5" s="214">
        <v>2</v>
      </c>
      <c r="P5" s="214">
        <v>3</v>
      </c>
      <c r="Q5" s="215">
        <v>5</v>
      </c>
      <c r="S5" s="305"/>
      <c r="T5" s="305"/>
      <c r="U5" s="213">
        <v>1</v>
      </c>
      <c r="V5" s="214">
        <v>2</v>
      </c>
      <c r="W5" s="214">
        <v>3</v>
      </c>
      <c r="X5" s="215">
        <v>5</v>
      </c>
      <c r="Z5" s="141">
        <v>1</v>
      </c>
      <c r="AB5" s="141">
        <v>2</v>
      </c>
      <c r="AC5" s="305"/>
      <c r="AD5" s="394"/>
      <c r="AE5" s="216">
        <v>1</v>
      </c>
      <c r="AF5" s="217">
        <v>2</v>
      </c>
      <c r="AG5" s="217">
        <v>3</v>
      </c>
      <c r="AH5" s="218">
        <v>5</v>
      </c>
    </row>
    <row r="6" spans="1:34" ht="11.25" customHeight="1">
      <c r="A6" s="219">
        <v>1</v>
      </c>
      <c r="B6" s="220">
        <f>пр.хода!M32</f>
        <v>0</v>
      </c>
      <c r="C6" s="221" t="str">
        <f>IFERROR(VLOOKUP(B6,пр.взв!$D$6:$Q$70,3,0),"")</f>
        <v/>
      </c>
      <c r="D6" s="221" t="str">
        <f>IFERROR(VLOOKUP(B6,пр.взв!$D$6:$Q$70,4,0),"")</f>
        <v/>
      </c>
      <c r="E6" s="222" t="str">
        <f>IFERROR(VLOOKUP(B6,пр.взв!$D$6:$Q$70,6,0),"")</f>
        <v/>
      </c>
      <c r="F6" s="223" t="str">
        <f>IFERROR(VLOOKUP(B6,пр.взв!$D$6:$Q$70,7,0),"")</f>
        <v/>
      </c>
      <c r="G6" s="223" t="str">
        <f>IFERROR(VLOOKUP(B6,пр.взв!$D$6:$Q$70,8,0),"")</f>
        <v/>
      </c>
      <c r="H6" s="224" t="str">
        <f>IFERROR(VLOOKUP(B6,пр.взв!$D$6:$Q$70,10,0),"")</f>
        <v/>
      </c>
      <c r="J6" s="298" t="s">
        <v>318</v>
      </c>
      <c r="K6" s="298">
        <v>1</v>
      </c>
      <c r="L6" s="225">
        <v>1</v>
      </c>
      <c r="M6" s="226" t="s">
        <v>83</v>
      </c>
      <c r="N6" s="227">
        <f>SUMIF($J$4:$J$7,J4,$K$4:$K$7)</f>
        <v>1</v>
      </c>
      <c r="O6" s="227">
        <f ca="1">SUMIF($I$8:$J$9,"алт",$K$6:$K$9)</f>
        <v>0</v>
      </c>
      <c r="P6" s="228">
        <f>SUMIF($J$10:$J$13,"Алт",$K$10:$K$13)</f>
        <v>0</v>
      </c>
      <c r="Q6" s="228">
        <f>SUMIF($J$14:$J$17,"Алт",$K$14:$K$17)</f>
        <v>0</v>
      </c>
      <c r="S6" s="225">
        <v>1</v>
      </c>
      <c r="T6" s="226" t="str">
        <f>J4</f>
        <v/>
      </c>
      <c r="U6" s="227">
        <f t="shared" ref="U6:U11" si="0">SUMIF($J$4:$J$7,T6,$K$4:$K$7)</f>
        <v>1</v>
      </c>
      <c r="V6" s="227">
        <f t="shared" ref="V6:V11" ca="1" si="1">SUMIF($I$8:$J$9,T6,$K$6:$K$9)</f>
        <v>4</v>
      </c>
      <c r="W6" s="228">
        <f t="shared" ref="W6:W11" si="2">SUMIF($J$10:$J$13,T6,$K$10:$K$13)</f>
        <v>2</v>
      </c>
      <c r="X6" s="228">
        <f t="shared" ref="X6:X10" si="3">SUMIF($J$14:$J$17,T6,$K$14:$K$17)</f>
        <v>2</v>
      </c>
      <c r="Z6" s="140" t="str">
        <f>T6</f>
        <v/>
      </c>
      <c r="AB6" s="140" t="str">
        <f>Z6</f>
        <v/>
      </c>
      <c r="AC6" s="229">
        <v>1</v>
      </c>
      <c r="AD6" s="230" t="str">
        <f>AB6</f>
        <v/>
      </c>
      <c r="AE6" s="231">
        <f t="shared" ref="AE6:AE11" si="4">SUMIF($J$4:$J$7,AD6,$K$4:$K$7)</f>
        <v>1</v>
      </c>
      <c r="AF6" s="231">
        <f t="shared" ref="AF6:AF11" ca="1" si="5">SUMIF($I$8:$J$9,AD6,$K$6:$K$9)</f>
        <v>4</v>
      </c>
      <c r="AG6" s="231">
        <f t="shared" ref="AG6:AG11" si="6">SUMIF($J$10:$J$13,AD6,$K$10:$K$13)</f>
        <v>2</v>
      </c>
      <c r="AH6" s="232">
        <f t="shared" ref="AH6:AH11" si="7">SUMIF($J$14:$J$17,AD6,$K$14:$K$17)</f>
        <v>2</v>
      </c>
    </row>
    <row r="7" spans="1:34" ht="11.25" customHeight="1">
      <c r="A7" s="233">
        <v>2</v>
      </c>
      <c r="B7" s="234" t="str">
        <f>пр.хода!M40</f>
        <v/>
      </c>
      <c r="C7" s="235" t="str">
        <f>IFERROR(VLOOKUP(B7,пр.взв!$D$6:$Q$70,3,0),"")</f>
        <v/>
      </c>
      <c r="D7" s="235" t="str">
        <f>IFERROR(VLOOKUP(B7,пр.взв!$D$6:$Q$70,4,0),"")</f>
        <v/>
      </c>
      <c r="E7" s="236" t="str">
        <f>IFERROR(VLOOKUP(B7,пр.взв!$D$6:$Q$70,6,0),"")</f>
        <v/>
      </c>
      <c r="F7" s="237" t="str">
        <f>IFERROR(VLOOKUP(B7,пр.взв!$D$6:$Q$70,7,0),"")</f>
        <v/>
      </c>
      <c r="G7" s="237" t="str">
        <f>IFERROR(VLOOKUP(B7,пр.взв!$D$6:$Q$70,8,0),"")</f>
        <v/>
      </c>
      <c r="H7" s="238" t="str">
        <f>IFERROR(VLOOKUP(B7,пр.взв!$D$6:$Q$70,10,0),"")</f>
        <v/>
      </c>
      <c r="J7" s="289"/>
      <c r="K7" s="289"/>
      <c r="L7" s="239">
        <v>2</v>
      </c>
      <c r="M7" s="226" t="s">
        <v>319</v>
      </c>
      <c r="N7" s="227">
        <f>SUMIF($J$4:$J$7,"заб",$K$4:$K$7)</f>
        <v>0</v>
      </c>
      <c r="O7" s="227">
        <f ca="1">SUMIF($I$8:$J$9,"заб",$K$6:$K$9)</f>
        <v>0</v>
      </c>
      <c r="P7" s="228">
        <f>SUMIF($J$10:$J$13,"заб",$K$10:$K$13)</f>
        <v>0</v>
      </c>
      <c r="Q7" s="228">
        <f>SUMIF($J$14:$J$17,"заб",$K$14:$K$17)</f>
        <v>0</v>
      </c>
      <c r="S7" s="239">
        <v>2</v>
      </c>
      <c r="T7" s="226" t="str">
        <f>IF(J8=J4," ",J8)</f>
        <v xml:space="preserve"> </v>
      </c>
      <c r="U7" s="227">
        <f t="shared" si="0"/>
        <v>0</v>
      </c>
      <c r="V7" s="227">
        <f t="shared" ca="1" si="1"/>
        <v>0</v>
      </c>
      <c r="W7" s="228">
        <f t="shared" si="2"/>
        <v>0</v>
      </c>
      <c r="X7" s="228">
        <f t="shared" si="3"/>
        <v>0</v>
      </c>
      <c r="Z7" s="140" t="str">
        <f>IF(OR(T7=" "),T8,T7)</f>
        <v xml:space="preserve"> </v>
      </c>
      <c r="AA7" s="140">
        <f>IF(U7=U6," ",U7)</f>
        <v>0</v>
      </c>
      <c r="AB7" s="140" t="str">
        <f>IF(OR(Z7=" "),Z8,Z7)</f>
        <v xml:space="preserve"> </v>
      </c>
      <c r="AC7" s="240">
        <v>2</v>
      </c>
      <c r="AD7" s="241" t="str">
        <f>IF(OR(AB7=" "),AB8,AB7)</f>
        <v xml:space="preserve"> </v>
      </c>
      <c r="AE7" s="31">
        <f t="shared" si="4"/>
        <v>0</v>
      </c>
      <c r="AF7" s="31">
        <f t="shared" ca="1" si="5"/>
        <v>0</v>
      </c>
      <c r="AG7" s="31">
        <f t="shared" si="6"/>
        <v>0</v>
      </c>
      <c r="AH7" s="242">
        <f t="shared" si="7"/>
        <v>0</v>
      </c>
    </row>
    <row r="8" spans="1:34" ht="11.25" customHeight="1">
      <c r="A8" s="233">
        <v>3</v>
      </c>
      <c r="B8" s="234">
        <f>пр.хода!R18</f>
        <v>0</v>
      </c>
      <c r="C8" s="235" t="str">
        <f>IFERROR(VLOOKUP(B8,пр.взв!$D$6:$Q$70,3,0),"")</f>
        <v/>
      </c>
      <c r="D8" s="235" t="str">
        <f>IFERROR(VLOOKUP(B8,пр.взв!$D$6:$Q$70,4,0),"")</f>
        <v/>
      </c>
      <c r="E8" s="236" t="str">
        <f>IFERROR(VLOOKUP(B8,пр.взв!$D$6:$Q$70,6,0),"")</f>
        <v/>
      </c>
      <c r="F8" s="237" t="str">
        <f>IFERROR(VLOOKUP(B8,пр.взв!$D$6:$Q$70,7,0),"")</f>
        <v/>
      </c>
      <c r="G8" s="237" t="str">
        <f>IFERROR(VLOOKUP(B8,пр.взв!$D$6:$Q$70,8,0),"")</f>
        <v/>
      </c>
      <c r="H8" s="238" t="str">
        <f>IFERROR(VLOOKUP(B8,пр.взв!$D$6:$Q$70,10,0),"")</f>
        <v/>
      </c>
      <c r="J8" s="298" t="str">
        <f>IFERROR(LEFT(F7,FIND(",",F7)-1),F7)</f>
        <v/>
      </c>
      <c r="K8" s="298">
        <v>1</v>
      </c>
      <c r="L8" s="243">
        <v>3</v>
      </c>
      <c r="M8" s="226" t="s">
        <v>320</v>
      </c>
      <c r="N8" s="227">
        <f>SUMIF($J$4:$J$7,"ирк",$K$4:$K$7)</f>
        <v>0</v>
      </c>
      <c r="O8" s="227">
        <f ca="1">SUMIF($I$8:$J$9,"ирк",$K$6:$K$9)</f>
        <v>0</v>
      </c>
      <c r="P8" s="228">
        <f>SUMIF($J$10:$J$13,"ирк",$K$10:$K$13)</f>
        <v>0</v>
      </c>
      <c r="Q8" s="228">
        <f>SUMIF($J$14:$J$17,"ирк",$K$14:$K$17)</f>
        <v>0</v>
      </c>
      <c r="S8" s="243">
        <v>3</v>
      </c>
      <c r="T8" s="226" t="str">
        <f>IF(OR(J10=J4,J10=J8)," ",J10)</f>
        <v xml:space="preserve"> </v>
      </c>
      <c r="U8" s="227">
        <f t="shared" si="0"/>
        <v>0</v>
      </c>
      <c r="V8" s="227">
        <f t="shared" ca="1" si="1"/>
        <v>0</v>
      </c>
      <c r="W8" s="228">
        <f t="shared" si="2"/>
        <v>0</v>
      </c>
      <c r="X8" s="228">
        <f t="shared" si="3"/>
        <v>0</v>
      </c>
      <c r="Z8" s="140" t="str">
        <f>IF(OR(T8=" ",T7=" "),T9,T8)</f>
        <v xml:space="preserve"> </v>
      </c>
      <c r="AB8" s="140" t="str">
        <f>IF(OR(Z8=" ",Z7=" "),Z9,Z8)</f>
        <v xml:space="preserve"> </v>
      </c>
      <c r="AC8" s="244">
        <v>3</v>
      </c>
      <c r="AD8" s="241" t="str">
        <f>IF(OR(AB8=" ",AB7=" "),AB9,AB8)</f>
        <v xml:space="preserve"> </v>
      </c>
      <c r="AE8" s="31">
        <f t="shared" si="4"/>
        <v>0</v>
      </c>
      <c r="AF8" s="31">
        <f t="shared" ca="1" si="5"/>
        <v>0</v>
      </c>
      <c r="AG8" s="31">
        <f t="shared" si="6"/>
        <v>0</v>
      </c>
      <c r="AH8" s="242">
        <f t="shared" si="7"/>
        <v>0</v>
      </c>
    </row>
    <row r="9" spans="1:34" ht="11.25" customHeight="1">
      <c r="A9" s="233">
        <v>3</v>
      </c>
      <c r="B9" s="234">
        <f>пр.хода!R67</f>
        <v>0</v>
      </c>
      <c r="C9" s="235" t="str">
        <f>IFERROR(VLOOKUP(B9,пр.взв!$D$6:$Q$70,3,0),"")</f>
        <v/>
      </c>
      <c r="D9" s="235" t="str">
        <f>IFERROR(VLOOKUP(B9,пр.взв!$D$6:$Q$70,4,0),"")</f>
        <v/>
      </c>
      <c r="E9" s="236" t="str">
        <f>IFERROR(VLOOKUP(B9,пр.взв!$D$6:$Q$70,6,0),"")</f>
        <v/>
      </c>
      <c r="F9" s="237" t="str">
        <f>IFERROR(VLOOKUP(B9,пр.взв!$D$6:$Q$70,7,0),"")</f>
        <v/>
      </c>
      <c r="G9" s="237" t="str">
        <f>IFERROR(VLOOKUP(B9,пр.взв!$D$6:$Q$70,8,0),"")</f>
        <v/>
      </c>
      <c r="H9" s="238" t="str">
        <f>IFERROR(VLOOKUP(B9,пр.взв!$D$6:$Q$70,10,0),"")</f>
        <v/>
      </c>
      <c r="J9" s="289"/>
      <c r="K9" s="289"/>
      <c r="L9" s="239">
        <v>4</v>
      </c>
      <c r="M9" s="226" t="s">
        <v>321</v>
      </c>
      <c r="N9" s="227">
        <f>SUMIF($J$4:$J$7,"кем",$K$4:$K$7)</f>
        <v>0</v>
      </c>
      <c r="O9" s="227">
        <f ca="1">SUMIF($I$8:$J$9,"кем",$K$6:$K$9)</f>
        <v>0</v>
      </c>
      <c r="P9" s="228">
        <f>SUMIF($J$10:$J$13,"кем",$K$10:$K$13)</f>
        <v>0</v>
      </c>
      <c r="Q9" s="228">
        <f>SUMIF($J$14:$J$17,"кем",$K$14:$K$17)</f>
        <v>0</v>
      </c>
      <c r="S9" s="239">
        <v>4</v>
      </c>
      <c r="T9" s="226" t="str">
        <f>IF(OR(J12=J4,J12=J8,J12=J10)," ",J12)</f>
        <v xml:space="preserve"> </v>
      </c>
      <c r="U9" s="227">
        <f t="shared" si="0"/>
        <v>0</v>
      </c>
      <c r="V9" s="227">
        <f t="shared" ca="1" si="1"/>
        <v>0</v>
      </c>
      <c r="W9" s="228">
        <f t="shared" si="2"/>
        <v>0</v>
      </c>
      <c r="X9" s="228">
        <f t="shared" si="3"/>
        <v>0</v>
      </c>
      <c r="Z9" s="140" t="str">
        <f>IF(OR(T7=" ",T8=" ",T9=" "),T10,T9)</f>
        <v xml:space="preserve"> </v>
      </c>
      <c r="AB9" s="140" t="str">
        <f>IF(OR(Z7=" ",Z8=" ",Z9=" "),Z10,Z9)</f>
        <v xml:space="preserve"> </v>
      </c>
      <c r="AC9" s="240">
        <v>4</v>
      </c>
      <c r="AD9" s="241" t="str">
        <f>IF(OR(AB7=" ",AB8=" ",AB9=" "),AB10,AB9)</f>
        <v xml:space="preserve"> </v>
      </c>
      <c r="AE9" s="31">
        <f t="shared" si="4"/>
        <v>0</v>
      </c>
      <c r="AF9" s="31">
        <f t="shared" ca="1" si="5"/>
        <v>0</v>
      </c>
      <c r="AG9" s="31">
        <f t="shared" si="6"/>
        <v>0</v>
      </c>
      <c r="AH9" s="242">
        <f t="shared" si="7"/>
        <v>0</v>
      </c>
    </row>
    <row r="10" spans="1:34" ht="11.25" customHeight="1">
      <c r="A10" s="233">
        <v>5</v>
      </c>
      <c r="B10" s="234">
        <f>пр.хода!AM28</f>
        <v>0</v>
      </c>
      <c r="C10" s="235" t="str">
        <f>IFERROR(VLOOKUP(B10,пр.взв!$D$6:$Q$70,3,0),"")</f>
        <v/>
      </c>
      <c r="D10" s="235" t="str">
        <f>IFERROR(VLOOKUP(B10,пр.взв!$D$6:$Q$70,4,0),"")</f>
        <v/>
      </c>
      <c r="E10" s="236" t="str">
        <f>IFERROR(VLOOKUP(B10,пр.взв!$D$6:$Q$70,6,0),"")</f>
        <v/>
      </c>
      <c r="F10" s="237" t="str">
        <f>IFERROR(VLOOKUP(B10,пр.взв!$D$6:$Q$70,7,0),"")</f>
        <v/>
      </c>
      <c r="G10" s="237" t="str">
        <f>IFERROR(VLOOKUP(B10,пр.взв!$D$6:$Q$70,8,0),"")</f>
        <v/>
      </c>
      <c r="H10" s="238" t="str">
        <f>IFERROR(VLOOKUP(B10,пр.взв!$D$6:$Q$70,10,0),"")</f>
        <v/>
      </c>
      <c r="J10" s="298" t="str">
        <f>IFERROR(LEFT(F8,FIND(",",F8)-1),F8)</f>
        <v/>
      </c>
      <c r="K10" s="298">
        <v>1</v>
      </c>
      <c r="L10" s="243">
        <v>5</v>
      </c>
      <c r="M10" s="226" t="s">
        <v>322</v>
      </c>
      <c r="N10" s="227">
        <f>SUMIF($J$4:$J$7,"кра",$K$4:$K$7)</f>
        <v>0</v>
      </c>
      <c r="O10" s="227">
        <f ca="1">SUMIF($I$8:$J$9,"кра",$K$6:$K$9)</f>
        <v>0</v>
      </c>
      <c r="P10" s="228">
        <f>SUMIF($J$10:$J$13,"кра",$K$10:$K$13)</f>
        <v>0</v>
      </c>
      <c r="Q10" s="228">
        <f>SUMIF($J$14:$J$17,"кра",$K$14:$K$17)</f>
        <v>0</v>
      </c>
      <c r="S10" s="243">
        <v>5</v>
      </c>
      <c r="T10" s="226" t="str">
        <f>IF(OR(J14=J4,J14=J8,J14=J10,J14=J12)," ",J14)</f>
        <v xml:space="preserve"> </v>
      </c>
      <c r="U10" s="227">
        <f t="shared" si="0"/>
        <v>0</v>
      </c>
      <c r="V10" s="227">
        <f t="shared" ca="1" si="1"/>
        <v>0</v>
      </c>
      <c r="W10" s="228">
        <f t="shared" si="2"/>
        <v>0</v>
      </c>
      <c r="X10" s="228">
        <f t="shared" si="3"/>
        <v>0</v>
      </c>
      <c r="Z10" s="140" t="str">
        <f>IF(OR(T7=" ",T8=" ",T9=" ",T10=" "),T11,T10)</f>
        <v xml:space="preserve"> </v>
      </c>
      <c r="AB10" s="140" t="str">
        <f>IF(OR(Z7=" ",Z8=" ",Z9=" ")," ",Z10)</f>
        <v xml:space="preserve"> </v>
      </c>
      <c r="AC10" s="244">
        <v>5</v>
      </c>
      <c r="AD10" s="241" t="str">
        <f>IF(OR(AB7=" ",AB8=" ",AB9=" ")," ",AB10)</f>
        <v xml:space="preserve"> </v>
      </c>
      <c r="AE10" s="31">
        <f t="shared" si="4"/>
        <v>0</v>
      </c>
      <c r="AF10" s="31">
        <f t="shared" ca="1" si="5"/>
        <v>0</v>
      </c>
      <c r="AG10" s="31">
        <f t="shared" si="6"/>
        <v>0</v>
      </c>
      <c r="AH10" s="242">
        <f t="shared" si="7"/>
        <v>0</v>
      </c>
    </row>
    <row r="11" spans="1:34" ht="11.25" customHeight="1">
      <c r="A11" s="233">
        <v>5</v>
      </c>
      <c r="B11" s="234" t="str">
        <f>пр.хода!AM29</f>
        <v/>
      </c>
      <c r="C11" s="235" t="str">
        <f>IFERROR(VLOOKUP(B11,пр.взв!$D$6:$Q$70,3,0),"")</f>
        <v/>
      </c>
      <c r="D11" s="235" t="str">
        <f>IFERROR(VLOOKUP(B11,пр.взв!$D$6:$Q$70,4,0),"")</f>
        <v/>
      </c>
      <c r="E11" s="236" t="str">
        <f>IFERROR(VLOOKUP(B11,пр.взв!$D$6:$Q$70,6,0),"")</f>
        <v/>
      </c>
      <c r="F11" s="237" t="str">
        <f>IFERROR(VLOOKUP(B11,пр.взв!$D$6:$Q$70,7,0),"")</f>
        <v/>
      </c>
      <c r="G11" s="237" t="str">
        <f>IFERROR(VLOOKUP(B11,пр.взв!$D$6:$Q$70,8,0),"")</f>
        <v/>
      </c>
      <c r="H11" s="238" t="str">
        <f>IFERROR(VLOOKUP(B11,пр.взв!$D$6:$Q$70,10,0),"")</f>
        <v/>
      </c>
      <c r="J11" s="289"/>
      <c r="K11" s="289"/>
      <c r="L11" s="239">
        <v>6</v>
      </c>
      <c r="M11" s="226" t="s">
        <v>161</v>
      </c>
      <c r="N11" s="227">
        <f>SUMIF($J$4:$J$7,"нов",$K$4:$K$7)</f>
        <v>0</v>
      </c>
      <c r="O11" s="227">
        <f ca="1">SUMIF($I$8:$J$9,"нов",$K$6:$K$9)</f>
        <v>0</v>
      </c>
      <c r="P11" s="228">
        <f>SUMIF($J$10:$J$13,"нов",$K$10:$K$13)</f>
        <v>0</v>
      </c>
      <c r="Q11" s="228">
        <f>SUMIF($J$14:$J$17,"нов",$K$14:$K$17)</f>
        <v>0</v>
      </c>
      <c r="S11" s="239">
        <v>6</v>
      </c>
      <c r="T11" s="226" t="str">
        <f>IF(OR(J16=J4,J16=J8,J16=J10,J16=J12,J16=J14)," ",J16)</f>
        <v xml:space="preserve"> </v>
      </c>
      <c r="U11" s="227">
        <f t="shared" si="0"/>
        <v>0</v>
      </c>
      <c r="V11" s="227">
        <f t="shared" ca="1" si="1"/>
        <v>0</v>
      </c>
      <c r="W11" s="228">
        <f t="shared" si="2"/>
        <v>0</v>
      </c>
      <c r="X11" s="228">
        <f>SUMIF($J$14:$J$17,T11,$K$8:$K$17)</f>
        <v>0</v>
      </c>
      <c r="Z11" s="140" t="str">
        <f>IF(OR(T7=" ",T8=" ",T9=" ",T10=" ")," ",T11)</f>
        <v xml:space="preserve"> </v>
      </c>
      <c r="AB11" s="140" t="str">
        <f>IF(OR(Z7=" ",Z8=" ",Z9=" ",Z10=" ")," ",Z11)</f>
        <v xml:space="preserve"> </v>
      </c>
      <c r="AC11" s="245">
        <v>6</v>
      </c>
      <c r="AD11" s="246" t="str">
        <f>IF(OR(AB7=" ",AB8=" ",AB9=" ",AB10=" ")," ",AB11)</f>
        <v xml:space="preserve"> </v>
      </c>
      <c r="AE11" s="247">
        <f t="shared" si="4"/>
        <v>0</v>
      </c>
      <c r="AF11" s="247">
        <f t="shared" ca="1" si="5"/>
        <v>0</v>
      </c>
      <c r="AG11" s="247">
        <f t="shared" si="6"/>
        <v>0</v>
      </c>
      <c r="AH11" s="248">
        <f t="shared" si="7"/>
        <v>0</v>
      </c>
    </row>
    <row r="12" spans="1:34" ht="11.25" customHeight="1">
      <c r="A12" s="249" t="s">
        <v>323</v>
      </c>
      <c r="B12" s="234">
        <f>пр.хода!AM25</f>
        <v>0</v>
      </c>
      <c r="C12" s="235" t="str">
        <f>IFERROR(VLOOKUP(B12,пр.взв!$D$6:$Q$70,3,0),"")</f>
        <v/>
      </c>
      <c r="D12" s="235" t="str">
        <f>IFERROR(VLOOKUP(B12,пр.взв!$D$6:$Q$70,4,0),"")</f>
        <v/>
      </c>
      <c r="E12" s="236" t="str">
        <f>IFERROR(VLOOKUP(B12,пр.взв!$D$6:$Q$70,6,0),"")</f>
        <v/>
      </c>
      <c r="F12" s="237" t="str">
        <f>IFERROR(VLOOKUP(B12,пр.взв!$D$6:$Q$70,7,0),"")</f>
        <v/>
      </c>
      <c r="G12" s="237" t="str">
        <f>IFERROR(VLOOKUP(B12,пр.взв!$D$6:$Q$70,8,0),"")</f>
        <v/>
      </c>
      <c r="H12" s="238" t="str">
        <f>IFERROR(VLOOKUP(B12,пр.взв!$D$6:$Q$70,10,0),"")</f>
        <v/>
      </c>
      <c r="J12" s="298" t="str">
        <f>IFERROR(LEFT(F9,FIND(",",F9)-1),F9)</f>
        <v/>
      </c>
      <c r="K12" s="298">
        <v>1</v>
      </c>
      <c r="L12" s="243">
        <v>7</v>
      </c>
      <c r="M12" s="226" t="s">
        <v>324</v>
      </c>
      <c r="N12" s="227">
        <f>SUMIF($J$4:$J$7,"омс",$K$4:$K$7)</f>
        <v>0</v>
      </c>
      <c r="O12" s="227">
        <f ca="1">SUMIF($I$8:$J$9,"омс",$K$6:$K$9)</f>
        <v>0</v>
      </c>
      <c r="P12" s="228">
        <f>SUMIF($J$10:$J$13,"омс",$K$10:$K$13)</f>
        <v>0</v>
      </c>
      <c r="Q12" s="228">
        <f>SUMIF($J$14:$J$17,"омс",$K$14:$K$17)</f>
        <v>0</v>
      </c>
      <c r="S12" s="250"/>
      <c r="T12" s="226" t="str">
        <f t="shared" ref="T12:T13" si="8">IF(OR(J15=J7,J15=J11,J15=J13)," ",J15)</f>
        <v xml:space="preserve"> </v>
      </c>
      <c r="U12" s="251"/>
      <c r="V12" s="251"/>
      <c r="W12" s="252"/>
      <c r="X12" s="252"/>
      <c r="AC12" s="253"/>
      <c r="AD12" s="254"/>
      <c r="AE12" s="255">
        <f t="shared" ref="AE12:AH12" si="9">SUM(AE6:AE11)</f>
        <v>1</v>
      </c>
      <c r="AF12" s="255">
        <f t="shared" ca="1" si="9"/>
        <v>4</v>
      </c>
      <c r="AG12" s="255">
        <f t="shared" si="9"/>
        <v>2</v>
      </c>
      <c r="AH12" s="255">
        <f t="shared" si="9"/>
        <v>2</v>
      </c>
    </row>
    <row r="13" spans="1:34" ht="11.25" customHeight="1">
      <c r="A13" s="249" t="s">
        <v>323</v>
      </c>
      <c r="B13" s="234">
        <f>пр.хода!AM26</f>
        <v>0</v>
      </c>
      <c r="C13" s="235" t="str">
        <f>IFERROR(VLOOKUP(B13,пр.взв!$D$6:$Q$70,3,0),"")</f>
        <v/>
      </c>
      <c r="D13" s="235" t="str">
        <f>IFERROR(VLOOKUP(B13,пр.взв!$D$6:$Q$70,4,0),"")</f>
        <v/>
      </c>
      <c r="E13" s="236" t="str">
        <f>IFERROR(VLOOKUP(B13,пр.взв!$D$6:$Q$70,6,0),"")</f>
        <v/>
      </c>
      <c r="F13" s="237" t="str">
        <f>IFERROR(VLOOKUP(B13,пр.взв!$D$6:$Q$70,7,0),"")</f>
        <v/>
      </c>
      <c r="G13" s="237" t="str">
        <f>IFERROR(VLOOKUP(B13,пр.взв!$D$6:$Q$70,8,0),"")</f>
        <v/>
      </c>
      <c r="H13" s="238" t="str">
        <f>IFERROR(VLOOKUP(B13,пр.взв!$D$6:$Q$70,10,0),"")</f>
        <v/>
      </c>
      <c r="J13" s="289"/>
      <c r="K13" s="289"/>
      <c r="L13" s="239">
        <v>8</v>
      </c>
      <c r="M13" s="226" t="s">
        <v>325</v>
      </c>
      <c r="N13" s="227">
        <f>SUMIF($J$4:$J$7,"р.а",$K$4:$K$7)</f>
        <v>0</v>
      </c>
      <c r="O13" s="227">
        <f ca="1">SUMIF($I$8:$J$9,"р.а",$K$6:$K$9)</f>
        <v>0</v>
      </c>
      <c r="P13" s="228">
        <f>SUMIF($J$10:$J$13,"р.а",$K$10:$K$13)</f>
        <v>0</v>
      </c>
      <c r="Q13" s="228">
        <f>SUMIF($J$14:$J$17,"р.а",$K$14:$K$17)</f>
        <v>0</v>
      </c>
      <c r="S13" s="256"/>
      <c r="T13" s="257" t="str">
        <f t="shared" si="8"/>
        <v xml:space="preserve"> </v>
      </c>
      <c r="U13" s="251"/>
      <c r="V13" s="251"/>
      <c r="W13" s="252"/>
      <c r="X13" s="252"/>
    </row>
    <row r="14" spans="1:34" ht="11.25" customHeight="1">
      <c r="A14" s="249" t="s">
        <v>326</v>
      </c>
      <c r="B14" s="234" t="str">
        <f>пр.хода!AM20</f>
        <v xml:space="preserve"> </v>
      </c>
      <c r="C14" s="235" t="str">
        <f>IFERROR(VLOOKUP(B14,пр.взв!$D$6:$Q$70,3,0),"")</f>
        <v/>
      </c>
      <c r="D14" s="235" t="str">
        <f>IFERROR(VLOOKUP(B14,пр.взв!$D$6:$Q$70,4,0),"")</f>
        <v/>
      </c>
      <c r="E14" s="236" t="str">
        <f>IFERROR(VLOOKUP(B14,пр.взв!$D$6:$Q$70,6,0),"")</f>
        <v/>
      </c>
      <c r="F14" s="237" t="str">
        <f>IFERROR(VLOOKUP(B14,пр.взв!$D$6:$Q$70,7,0),"")</f>
        <v/>
      </c>
      <c r="G14" s="237" t="str">
        <f>IFERROR(VLOOKUP(B14,пр.взв!$D$6:$Q$70,8,0),"")</f>
        <v/>
      </c>
      <c r="H14" s="238" t="str">
        <f>IFERROR(VLOOKUP(B14,пр.взв!$D$6:$Q$70,10,0),"")</f>
        <v/>
      </c>
      <c r="J14" s="298" t="str">
        <f>IFERROR(LEFT(F10,FIND(",",F10)-1),F10)</f>
        <v/>
      </c>
      <c r="K14" s="298">
        <v>1</v>
      </c>
      <c r="L14" s="243">
        <v>9</v>
      </c>
      <c r="M14" s="226" t="s">
        <v>327</v>
      </c>
      <c r="N14" s="227">
        <f>SUMIF($J$4:$J$7,"р.б",$K$4:$K$7)</f>
        <v>0</v>
      </c>
      <c r="O14" s="227">
        <f ca="1">SUMIF($I$8:$J$9,"р.б",$K$6:$K$9)</f>
        <v>0</v>
      </c>
      <c r="P14" s="228">
        <f>SUMIF($J$10:$J$13,"р.б",$K$10:$K$13)</f>
        <v>0</v>
      </c>
      <c r="Q14" s="228">
        <f>SUMIF($J$14:$J$17,"р.б",$K$14:$K$17)</f>
        <v>0</v>
      </c>
      <c r="S14" s="250"/>
      <c r="T14" s="257"/>
      <c r="U14" s="251"/>
      <c r="V14" s="251"/>
      <c r="W14" s="252"/>
      <c r="X14" s="252"/>
    </row>
    <row r="15" spans="1:34" ht="11.25" customHeight="1">
      <c r="A15" s="258" t="str">
        <f t="shared" ref="A15:A17" si="10">$A$14</f>
        <v>9-12</v>
      </c>
      <c r="B15" s="234" t="str">
        <f>пр.хода!AM21</f>
        <v xml:space="preserve"> </v>
      </c>
      <c r="C15" s="235" t="str">
        <f>IFERROR(VLOOKUP(B15,пр.взв!$D$6:$Q$70,3,0),"")</f>
        <v/>
      </c>
      <c r="D15" s="235" t="str">
        <f>IFERROR(VLOOKUP(B15,пр.взв!$D$6:$Q$70,4,0),"")</f>
        <v/>
      </c>
      <c r="E15" s="236" t="str">
        <f>IFERROR(VLOOKUP(B15,пр.взв!$D$6:$Q$70,6,0),"")</f>
        <v/>
      </c>
      <c r="F15" s="237" t="str">
        <f>IFERROR(VLOOKUP(B15,пр.взв!$D$6:$Q$70,7,0),"")</f>
        <v/>
      </c>
      <c r="G15" s="237" t="str">
        <f>IFERROR(VLOOKUP(B15,пр.взв!$D$6:$Q$70,8,0),"")</f>
        <v/>
      </c>
      <c r="H15" s="238" t="str">
        <f>IFERROR(VLOOKUP(B15,пр.взв!$D$6:$Q$70,10,0),"")</f>
        <v/>
      </c>
      <c r="J15" s="289"/>
      <c r="K15" s="289"/>
      <c r="L15" s="239">
        <v>10</v>
      </c>
      <c r="M15" s="226" t="s">
        <v>328</v>
      </c>
      <c r="N15" s="227">
        <f>SUMIF($J$4:$J$7,"р.х",$K$4:$K$7)</f>
        <v>0</v>
      </c>
      <c r="O15" s="227">
        <f ca="1">SUMIF($I$8:$J$9,"р.х",$K$6:$K$9)</f>
        <v>0</v>
      </c>
      <c r="P15" s="228">
        <f>SUMIF($J$10:$J$13,"р.х",$K$10:$K$13)</f>
        <v>0</v>
      </c>
      <c r="Q15" s="228">
        <f>SUMIF($J$14:$J$17,"р.х",$K$14:$K$17)</f>
        <v>0</v>
      </c>
      <c r="S15" s="256"/>
      <c r="T15" s="257"/>
      <c r="U15" s="251"/>
      <c r="V15" s="251"/>
      <c r="W15" s="252"/>
      <c r="X15" s="252"/>
    </row>
    <row r="16" spans="1:34" ht="11.25" customHeight="1">
      <c r="A16" s="258" t="str">
        <f t="shared" si="10"/>
        <v>9-12</v>
      </c>
      <c r="B16" s="234" t="str">
        <f>пр.хода!AM22</f>
        <v xml:space="preserve"> </v>
      </c>
      <c r="C16" s="235" t="str">
        <f>IFERROR(VLOOKUP(B16,пр.взв!$D$6:$Q$70,3,0),"")</f>
        <v/>
      </c>
      <c r="D16" s="235" t="str">
        <f>IFERROR(VLOOKUP(B16,пр.взв!$D$6:$Q$70,4,0),"")</f>
        <v/>
      </c>
      <c r="E16" s="236" t="str">
        <f>IFERROR(VLOOKUP(B16,пр.взв!$D$6:$Q$70,6,0),"")</f>
        <v/>
      </c>
      <c r="F16" s="237" t="str">
        <f>IFERROR(VLOOKUP(B16,пр.взв!$D$6:$Q$70,7,0),"")</f>
        <v/>
      </c>
      <c r="G16" s="237" t="str">
        <f>IFERROR(VLOOKUP(B16,пр.взв!$D$6:$Q$70,8,0),"")</f>
        <v/>
      </c>
      <c r="H16" s="238" t="str">
        <f>IFERROR(VLOOKUP(B16,пр.взв!$D$6:$Q$70,10,0),"")</f>
        <v/>
      </c>
      <c r="J16" s="298" t="str">
        <f>IFERROR(LEFT(F11,FIND(",",F11)-1),F11)</f>
        <v/>
      </c>
      <c r="K16" s="298">
        <v>1</v>
      </c>
      <c r="L16" s="243">
        <v>11</v>
      </c>
      <c r="M16" s="259" t="s">
        <v>329</v>
      </c>
      <c r="N16" s="227">
        <f>SUMIF($J$4:$J$7,"том",$K$4:$K$7)</f>
        <v>0</v>
      </c>
      <c r="O16" s="227">
        <f ca="1">SUMIF($I$8:$J$9,"том",$K$6:$K$9)</f>
        <v>0</v>
      </c>
      <c r="P16" s="228">
        <f>SUMIF($J$10:$J$13,"том",$K$10:$K$13)</f>
        <v>0</v>
      </c>
      <c r="Q16" s="228">
        <f>SUMIF($J$14:$J$17,"том",$K$14:$K$17)</f>
        <v>0</v>
      </c>
      <c r="S16" s="250"/>
      <c r="T16" s="260"/>
      <c r="U16" s="251"/>
      <c r="V16" s="251"/>
      <c r="W16" s="252"/>
      <c r="X16" s="252"/>
    </row>
    <row r="17" spans="1:24" ht="11.25" customHeight="1">
      <c r="A17" s="258" t="str">
        <f t="shared" si="10"/>
        <v>9-12</v>
      </c>
      <c r="B17" s="234" t="str">
        <f>пр.хода!AM23</f>
        <v xml:space="preserve"> </v>
      </c>
      <c r="C17" s="235" t="str">
        <f>IFERROR(VLOOKUP(B17,пр.взв!$D$6:$Q$70,3,0),"")</f>
        <v/>
      </c>
      <c r="D17" s="235" t="str">
        <f>IFERROR(VLOOKUP(B17,пр.взв!$D$6:$Q$70,4,0),"")</f>
        <v/>
      </c>
      <c r="E17" s="236" t="str">
        <f>IFERROR(VLOOKUP(B17,пр.взв!$D$6:$Q$70,6,0),"")</f>
        <v/>
      </c>
      <c r="F17" s="237" t="str">
        <f>IFERROR(VLOOKUP(B17,пр.взв!$D$6:$Q$70,7,0),"")</f>
        <v/>
      </c>
      <c r="G17" s="237" t="str">
        <f>IFERROR(VLOOKUP(B17,пр.взв!$D$6:$Q$70,8,0),"")</f>
        <v/>
      </c>
      <c r="H17" s="238" t="str">
        <f>IFERROR(VLOOKUP(B17,пр.взв!$D$6:$Q$70,10,0),"")</f>
        <v/>
      </c>
      <c r="J17" s="289"/>
      <c r="K17" s="289"/>
      <c r="L17" s="239">
        <v>12</v>
      </c>
      <c r="M17" s="259" t="s">
        <v>330</v>
      </c>
      <c r="N17" s="227">
        <f>SUMIF($J$4:$J$7,"Мос",$K$4:$K$7)</f>
        <v>0</v>
      </c>
      <c r="O17" s="227">
        <f ca="1">SUMIF($I$8:$J$9,"Мос",$K$6:$K$9)</f>
        <v>0</v>
      </c>
      <c r="P17" s="228">
        <f>SUMIF($J$10:$J$13,"Мос",$K$10:$K$13)</f>
        <v>0</v>
      </c>
      <c r="Q17" s="228">
        <f>SUMIF($J$14:$J$17,"Мос",$K$14:$K$17)</f>
        <v>0</v>
      </c>
      <c r="S17" s="256"/>
      <c r="T17" s="260"/>
      <c r="U17" s="251"/>
      <c r="V17" s="251"/>
      <c r="W17" s="252"/>
      <c r="X17" s="252"/>
    </row>
    <row r="18" spans="1:24" ht="11.25" customHeight="1">
      <c r="A18" s="249" t="s">
        <v>331</v>
      </c>
      <c r="B18" s="234" t="str">
        <f>пр.хода!AM15</f>
        <v xml:space="preserve"> </v>
      </c>
      <c r="C18" s="235" t="str">
        <f>IFERROR(VLOOKUP(B18,пр.взв!$D$6:$Q$70,3,0),"")</f>
        <v/>
      </c>
      <c r="D18" s="235" t="str">
        <f>IFERROR(VLOOKUP(B18,пр.взв!$D$6:$Q$70,4,0),"")</f>
        <v/>
      </c>
      <c r="E18" s="236" t="str">
        <f>IFERROR(VLOOKUP(B18,пр.взв!$D$6:$Q$70,6,0),"")</f>
        <v/>
      </c>
      <c r="F18" s="237" t="str">
        <f>IFERROR(VLOOKUP(B18,пр.взв!$D$6:$Q$70,7,0),"")</f>
        <v/>
      </c>
      <c r="G18" s="237" t="str">
        <f>IFERROR(VLOOKUP(B18,пр.взв!$D$6:$Q$70,8,0),"")</f>
        <v/>
      </c>
      <c r="H18" s="238" t="str">
        <f>IFERROR(VLOOKUP(B18,пр.взв!$D$6:$Q$70,10,0),"")</f>
        <v/>
      </c>
      <c r="L18" s="253"/>
      <c r="M18" s="254"/>
      <c r="N18" s="261">
        <f t="shared" ref="N18:Q18" si="11">SUM(N6:N17)</f>
        <v>1</v>
      </c>
      <c r="O18" s="261">
        <f t="shared" ca="1" si="11"/>
        <v>0</v>
      </c>
      <c r="P18" s="261">
        <f t="shared" si="11"/>
        <v>0</v>
      </c>
      <c r="Q18" s="261">
        <f t="shared" si="11"/>
        <v>0</v>
      </c>
      <c r="S18" s="253"/>
      <c r="T18" s="254"/>
      <c r="U18" s="261">
        <f t="shared" ref="U18:X18" si="12">SUM(U6:U17)</f>
        <v>1</v>
      </c>
      <c r="V18" s="261">
        <f t="shared" ca="1" si="12"/>
        <v>4</v>
      </c>
      <c r="W18" s="261">
        <f t="shared" si="12"/>
        <v>2</v>
      </c>
      <c r="X18" s="261">
        <f t="shared" si="12"/>
        <v>2</v>
      </c>
    </row>
    <row r="19" spans="1:24" ht="11.25" customHeight="1">
      <c r="A19" s="249" t="s">
        <v>331</v>
      </c>
      <c r="B19" s="234" t="str">
        <f>пр.хода!AM16</f>
        <v xml:space="preserve"> </v>
      </c>
      <c r="C19" s="235" t="str">
        <f>IFERROR(VLOOKUP(B19,пр.взв!$D$6:$Q$70,3,0),"")</f>
        <v/>
      </c>
      <c r="D19" s="235" t="str">
        <f>IFERROR(VLOOKUP(B19,пр.взв!$D$6:$Q$70,4,0),"")</f>
        <v/>
      </c>
      <c r="E19" s="236" t="str">
        <f>IFERROR(VLOOKUP(B19,пр.взв!$D$6:$Q$70,6,0),"")</f>
        <v/>
      </c>
      <c r="F19" s="237" t="str">
        <f>IFERROR(VLOOKUP(B19,пр.взв!$D$6:$Q$70,7,0),"")</f>
        <v/>
      </c>
      <c r="G19" s="237" t="str">
        <f>IFERROR(VLOOKUP(B19,пр.взв!$D$6:$Q$70,8,0),"")</f>
        <v/>
      </c>
      <c r="H19" s="238" t="str">
        <f>IFERROR(VLOOKUP(B19,пр.взв!$D$6:$Q$70,10,0),"")</f>
        <v/>
      </c>
    </row>
    <row r="20" spans="1:24" ht="11.25" customHeight="1">
      <c r="A20" s="249" t="s">
        <v>331</v>
      </c>
      <c r="B20" s="234" t="str">
        <f>пр.хода!AM17</f>
        <v xml:space="preserve"> </v>
      </c>
      <c r="C20" s="235" t="str">
        <f>IFERROR(VLOOKUP(B20,пр.взв!$D$6:$Q$70,3,0),"")</f>
        <v/>
      </c>
      <c r="D20" s="235" t="str">
        <f>IFERROR(VLOOKUP(B20,пр.взв!$D$6:$Q$70,4,0),"")</f>
        <v/>
      </c>
      <c r="E20" s="236" t="str">
        <f>IFERROR(VLOOKUP(B20,пр.взв!$D$6:$Q$70,6,0),"")</f>
        <v/>
      </c>
      <c r="F20" s="237" t="str">
        <f>IFERROR(VLOOKUP(B20,пр.взв!$D$6:$Q$70,7,0),"")</f>
        <v/>
      </c>
      <c r="G20" s="237" t="str">
        <f>IFERROR(VLOOKUP(B20,пр.взв!$D$6:$Q$70,8,0),"")</f>
        <v/>
      </c>
      <c r="H20" s="238" t="str">
        <f>IFERROR(VLOOKUP(B20,пр.взв!$D$6:$Q$70,10,0),"")</f>
        <v/>
      </c>
    </row>
    <row r="21" spans="1:24" ht="11.25" customHeight="1">
      <c r="A21" s="249" t="s">
        <v>331</v>
      </c>
      <c r="B21" s="234" t="str">
        <f>пр.хода!AM18</f>
        <v xml:space="preserve"> </v>
      </c>
      <c r="C21" s="235" t="str">
        <f>IFERROR(VLOOKUP(B21,пр.взв!$D$6:$Q$70,3,0),"")</f>
        <v/>
      </c>
      <c r="D21" s="235" t="str">
        <f>IFERROR(VLOOKUP(B21,пр.взв!$D$6:$Q$70,4,0),"")</f>
        <v/>
      </c>
      <c r="E21" s="236" t="str">
        <f>IFERROR(VLOOKUP(B21,пр.взв!$D$6:$Q$70,6,0),"")</f>
        <v/>
      </c>
      <c r="F21" s="237" t="str">
        <f>IFERROR(VLOOKUP(B21,пр.взв!$D$6:$Q$70,7,0),"")</f>
        <v/>
      </c>
      <c r="G21" s="237" t="str">
        <f>IFERROR(VLOOKUP(B21,пр.взв!$D$6:$Q$70,8,0),"")</f>
        <v/>
      </c>
      <c r="H21" s="238" t="str">
        <f>IFERROR(VLOOKUP(B21,пр.взв!$D$6:$Q$70,10,0),"")</f>
        <v/>
      </c>
    </row>
    <row r="22" spans="1:24" ht="11.25" customHeight="1">
      <c r="A22" s="249" t="s">
        <v>332</v>
      </c>
      <c r="B22" s="234" t="str">
        <f>пр.хода!AM12</f>
        <v xml:space="preserve"> </v>
      </c>
      <c r="C22" s="235" t="str">
        <f>IFERROR(VLOOKUP(B22,пр.взв!$D$6:$Q$70,3,0),"")</f>
        <v/>
      </c>
      <c r="D22" s="235" t="str">
        <f>IFERROR(VLOOKUP(B22,пр.взв!$D$6:$Q$70,4,0),"")</f>
        <v/>
      </c>
      <c r="E22" s="236" t="str">
        <f>IFERROR(VLOOKUP(B22,пр.взв!$D$6:$Q$70,6,0),"")</f>
        <v/>
      </c>
      <c r="F22" s="237" t="str">
        <f>IFERROR(VLOOKUP(B22,пр.взв!$D$6:$Q$70,7,0),"")</f>
        <v/>
      </c>
      <c r="G22" s="237" t="str">
        <f>IFERROR(VLOOKUP(B22,пр.взв!$D$6:$Q$70,8,0),"")</f>
        <v/>
      </c>
      <c r="H22" s="238" t="str">
        <f>IFERROR(VLOOKUP(B22,пр.взв!$D$6:$Q$70,10,0),"")</f>
        <v/>
      </c>
    </row>
    <row r="23" spans="1:24" ht="11.25" customHeight="1">
      <c r="A23" s="249" t="s">
        <v>332</v>
      </c>
      <c r="B23" s="234" t="str">
        <f>пр.хода!AM10</f>
        <v xml:space="preserve"> </v>
      </c>
      <c r="C23" s="235" t="str">
        <f>IFERROR(VLOOKUP(B23,пр.взв!$D$6:$Q$70,3,0),"")</f>
        <v/>
      </c>
      <c r="D23" s="235" t="str">
        <f>IFERROR(VLOOKUP(B23,пр.взв!$D$6:$Q$70,4,0),"")</f>
        <v/>
      </c>
      <c r="E23" s="236" t="str">
        <f>IFERROR(VLOOKUP(B23,пр.взв!$D$6:$Q$70,6,0),"")</f>
        <v/>
      </c>
      <c r="F23" s="237" t="str">
        <f>IFERROR(VLOOKUP(B23,пр.взв!$D$6:$Q$70,7,0),"")</f>
        <v/>
      </c>
      <c r="G23" s="237" t="str">
        <f>IFERROR(VLOOKUP(B23,пр.взв!$D$6:$Q$70,8,0),"")</f>
        <v/>
      </c>
      <c r="H23" s="238" t="str">
        <f>IFERROR(VLOOKUP(B23,пр.взв!$D$6:$Q$70,10,0),"")</f>
        <v/>
      </c>
    </row>
    <row r="24" spans="1:24" ht="11.25" customHeight="1">
      <c r="A24" s="249" t="s">
        <v>332</v>
      </c>
      <c r="B24" s="234" t="str">
        <f>пр.хода!AM11</f>
        <v xml:space="preserve"> </v>
      </c>
      <c r="C24" s="235" t="str">
        <f>IFERROR(VLOOKUP(B24,пр.взв!$D$6:$Q$70,3,0),"")</f>
        <v/>
      </c>
      <c r="D24" s="235" t="str">
        <f>IFERROR(VLOOKUP(B24,пр.взв!$D$6:$Q$70,4,0),"")</f>
        <v/>
      </c>
      <c r="E24" s="236" t="str">
        <f>IFERROR(VLOOKUP(B24,пр.взв!$D$6:$Q$70,6,0),"")</f>
        <v/>
      </c>
      <c r="F24" s="237" t="str">
        <f>IFERROR(VLOOKUP(B24,пр.взв!$D$6:$Q$70,7,0),"")</f>
        <v/>
      </c>
      <c r="G24" s="237" t="str">
        <f>IFERROR(VLOOKUP(B24,пр.взв!$D$6:$Q$70,8,0),"")</f>
        <v/>
      </c>
      <c r="H24" s="238" t="str">
        <f>IFERROR(VLOOKUP(B24,пр.взв!$D$6:$Q$70,10,0),"")</f>
        <v/>
      </c>
    </row>
    <row r="25" spans="1:24" ht="11.25" customHeight="1">
      <c r="A25" s="249" t="s">
        <v>332</v>
      </c>
      <c r="B25" s="234" t="str">
        <f>пр.хода!AM13</f>
        <v xml:space="preserve"> </v>
      </c>
      <c r="C25" s="235" t="str">
        <f>IFERROR(VLOOKUP(B25,пр.взв!$D$6:$Q$70,3,0),"")</f>
        <v/>
      </c>
      <c r="D25" s="235" t="str">
        <f>IFERROR(VLOOKUP(B25,пр.взв!$D$6:$Q$70,4,0),"")</f>
        <v/>
      </c>
      <c r="E25" s="236" t="str">
        <f>IFERROR(VLOOKUP(B25,пр.взв!$D$6:$Q$70,6,0),"")</f>
        <v/>
      </c>
      <c r="F25" s="237" t="str">
        <f>IFERROR(VLOOKUP(B25,пр.взв!$D$6:$Q$70,7,0),"")</f>
        <v/>
      </c>
      <c r="G25" s="237" t="str">
        <f>IFERROR(VLOOKUP(B25,пр.взв!$D$6:$Q$70,8,0),"")</f>
        <v/>
      </c>
      <c r="H25" s="238" t="str">
        <f>IFERROR(VLOOKUP(B25,пр.взв!$D$6:$Q$70,10,0),"")</f>
        <v/>
      </c>
    </row>
    <row r="26" spans="1:24" ht="11.25" customHeight="1">
      <c r="A26" s="249" t="s">
        <v>333</v>
      </c>
      <c r="B26" s="234">
        <f>пр.хода!AL11</f>
        <v>0</v>
      </c>
      <c r="C26" s="235" t="str">
        <f>IFERROR(VLOOKUP(B26,пр.взв!$D$6:$Q$70,3,0),"")</f>
        <v/>
      </c>
      <c r="D26" s="235" t="str">
        <f>IFERROR(VLOOKUP(B26,пр.взв!$D$6:$Q$70,4,0),"")</f>
        <v/>
      </c>
      <c r="E26" s="236" t="str">
        <f>IFERROR(VLOOKUP(B26,пр.взв!$D$6:$Q$70,6,0),"")</f>
        <v/>
      </c>
      <c r="F26" s="237" t="str">
        <f>IFERROR(VLOOKUP(B26,пр.взв!$D$6:$Q$70,7,0),"")</f>
        <v/>
      </c>
      <c r="G26" s="237" t="str">
        <f>IFERROR(VLOOKUP(B26,пр.взв!$D$6:$Q$70,8,0),"")</f>
        <v/>
      </c>
      <c r="H26" s="238" t="str">
        <f>IFERROR(VLOOKUP(B26,пр.взв!$D$6:$Q$70,10,0),"")</f>
        <v/>
      </c>
    </row>
    <row r="27" spans="1:24" ht="11.25" customHeight="1">
      <c r="A27" s="249" t="s">
        <v>333</v>
      </c>
      <c r="B27" s="234">
        <f>пр.хода!AL29</f>
        <v>0</v>
      </c>
      <c r="C27" s="235" t="str">
        <f>IFERROR(VLOOKUP(B27,пр.взв!$D$6:$Q$70,3,0),"")</f>
        <v/>
      </c>
      <c r="D27" s="235" t="str">
        <f>IFERROR(VLOOKUP(B27,пр.взв!$D$6:$Q$70,4,0),"")</f>
        <v/>
      </c>
      <c r="E27" s="236" t="str">
        <f>IFERROR(VLOOKUP(B27,пр.взв!$D$6:$Q$70,6,0),"")</f>
        <v/>
      </c>
      <c r="F27" s="237" t="str">
        <f>IFERROR(VLOOKUP(B27,пр.взв!$D$6:$Q$70,7,0),"")</f>
        <v/>
      </c>
      <c r="G27" s="237" t="str">
        <f>IFERROR(VLOOKUP(B27,пр.взв!$D$6:$Q$70,8,0),"")</f>
        <v/>
      </c>
      <c r="H27" s="238" t="str">
        <f>IFERROR(VLOOKUP(B27,пр.взв!$D$6:$Q$70,10,0),"")</f>
        <v/>
      </c>
    </row>
    <row r="28" spans="1:24" ht="11.25" customHeight="1">
      <c r="A28" s="249" t="s">
        <v>333</v>
      </c>
      <c r="B28" s="234">
        <f>пр.хода!AL20</f>
        <v>0</v>
      </c>
      <c r="C28" s="235" t="str">
        <f>IFERROR(VLOOKUP(B28,пр.взв!$D$6:$Q$70,3,0),"")</f>
        <v/>
      </c>
      <c r="D28" s="235" t="str">
        <f>IFERROR(VLOOKUP(B28,пр.взв!$D$6:$Q$70,4,0),"")</f>
        <v/>
      </c>
      <c r="E28" s="236" t="str">
        <f>IFERROR(VLOOKUP(B28,пр.взв!$D$6:$Q$70,6,0),"")</f>
        <v/>
      </c>
      <c r="F28" s="237" t="str">
        <f>IFERROR(VLOOKUP(B28,пр.взв!$D$6:$Q$70,7,0),"")</f>
        <v/>
      </c>
      <c r="G28" s="237" t="str">
        <f>IFERROR(VLOOKUP(B28,пр.взв!$D$6:$Q$70,8,0),"")</f>
        <v/>
      </c>
      <c r="H28" s="238" t="str">
        <f>IFERROR(VLOOKUP(B28,пр.взв!$D$6:$Q$70,10,0),"")</f>
        <v/>
      </c>
    </row>
    <row r="29" spans="1:24" ht="11.25" customHeight="1">
      <c r="A29" s="249" t="s">
        <v>333</v>
      </c>
      <c r="B29" s="234">
        <f>пр.хода!AL39</f>
        <v>0</v>
      </c>
      <c r="C29" s="235" t="str">
        <f>IFERROR(VLOOKUP(B29,пр.взв!$D$6:$Q$70,3,0),"")</f>
        <v/>
      </c>
      <c r="D29" s="235" t="str">
        <f>IFERROR(VLOOKUP(B29,пр.взв!$D$6:$Q$70,4,0),"")</f>
        <v/>
      </c>
      <c r="E29" s="236" t="str">
        <f>IFERROR(VLOOKUP(B29,пр.взв!$D$6:$Q$70,6,0),"")</f>
        <v/>
      </c>
      <c r="F29" s="237" t="str">
        <f>IFERROR(VLOOKUP(B29,пр.взв!$D$6:$Q$70,7,0),"")</f>
        <v/>
      </c>
      <c r="G29" s="237" t="str">
        <f>IFERROR(VLOOKUP(B29,пр.взв!$D$6:$Q$70,8,0),"")</f>
        <v/>
      </c>
      <c r="H29" s="238" t="str">
        <f>IFERROR(VLOOKUP(B29,пр.взв!$D$6:$Q$70,10,0),"")</f>
        <v/>
      </c>
    </row>
    <row r="30" spans="1:24" ht="11.25" customHeight="1">
      <c r="A30" s="249" t="s">
        <v>334</v>
      </c>
      <c r="B30" s="234" t="str">
        <f>пр.хода!AK11</f>
        <v xml:space="preserve"> </v>
      </c>
      <c r="C30" s="235" t="str">
        <f>IFERROR(VLOOKUP(B30,пр.взв!$D$6:$Q$70,3,0),"")</f>
        <v/>
      </c>
      <c r="D30" s="235" t="str">
        <f>IFERROR(VLOOKUP(B30,пр.взв!$D$6:$Q$70,4,0),"")</f>
        <v/>
      </c>
      <c r="E30" s="236" t="str">
        <f>IFERROR(VLOOKUP(B30,пр.взв!$D$6:$Q$70,6,0),"")</f>
        <v/>
      </c>
      <c r="F30" s="237" t="str">
        <f>IFERROR(VLOOKUP(B30,пр.взв!$D$6:$Q$70,7,0),"")</f>
        <v/>
      </c>
      <c r="G30" s="237" t="str">
        <f>IFERROR(VLOOKUP(B30,пр.взв!$D$6:$Q$70,8,0),"")</f>
        <v/>
      </c>
      <c r="H30" s="238" t="str">
        <f>IFERROR(VLOOKUP(B30,пр.взв!$D$6:$Q$70,10,0),"")</f>
        <v/>
      </c>
    </row>
    <row r="31" spans="1:24" ht="11.25" customHeight="1">
      <c r="A31" s="249" t="s">
        <v>334</v>
      </c>
      <c r="B31" s="234" t="str">
        <f>пр.хода!AK29</f>
        <v xml:space="preserve"> </v>
      </c>
      <c r="C31" s="235" t="str">
        <f>IFERROR(VLOOKUP(B31,пр.взв!$D$6:$Q$70,3,0),"")</f>
        <v/>
      </c>
      <c r="D31" s="235" t="str">
        <f>IFERROR(VLOOKUP(B31,пр.взв!$D$6:$Q$70,4,0),"")</f>
        <v/>
      </c>
      <c r="E31" s="236" t="str">
        <f>IFERROR(VLOOKUP(B31,пр.взв!$D$6:$Q$70,6,0),"")</f>
        <v/>
      </c>
      <c r="F31" s="237" t="str">
        <f>IFERROR(VLOOKUP(B31,пр.взв!$D$6:$Q$70,7,0),"")</f>
        <v/>
      </c>
      <c r="G31" s="237" t="str">
        <f>IFERROR(VLOOKUP(B31,пр.взв!$D$6:$Q$70,8,0),"")</f>
        <v/>
      </c>
      <c r="H31" s="238" t="str">
        <f>IFERROR(VLOOKUP(B31,пр.взв!$D$6:$Q$70,10,0),"")</f>
        <v/>
      </c>
    </row>
    <row r="32" spans="1:24" ht="11.25" customHeight="1">
      <c r="A32" s="249" t="s">
        <v>334</v>
      </c>
      <c r="B32" s="234" t="str">
        <f>пр.хода!AK20</f>
        <v xml:space="preserve"> </v>
      </c>
      <c r="C32" s="235" t="str">
        <f>IFERROR(VLOOKUP(B32,пр.взв!$D$6:$Q$70,3,0),"")</f>
        <v/>
      </c>
      <c r="D32" s="235" t="str">
        <f>IFERROR(VLOOKUP(B32,пр.взв!$D$6:$Q$70,4,0),"")</f>
        <v/>
      </c>
      <c r="E32" s="236" t="str">
        <f>IFERROR(VLOOKUP(B32,пр.взв!$D$6:$Q$70,6,0),"")</f>
        <v/>
      </c>
      <c r="F32" s="237" t="str">
        <f>IFERROR(VLOOKUP(B32,пр.взв!$D$6:$Q$70,7,0),"")</f>
        <v/>
      </c>
      <c r="G32" s="237" t="str">
        <f>IFERROR(VLOOKUP(B32,пр.взв!$D$6:$Q$70,8,0),"")</f>
        <v/>
      </c>
      <c r="H32" s="238" t="str">
        <f>IFERROR(VLOOKUP(B32,пр.взв!$D$6:$Q$70,10,0),"")</f>
        <v/>
      </c>
    </row>
    <row r="33" spans="1:8" ht="11.25" customHeight="1">
      <c r="A33" s="249" t="s">
        <v>334</v>
      </c>
      <c r="B33" s="234" t="str">
        <f>пр.хода!AK39</f>
        <v xml:space="preserve"> </v>
      </c>
      <c r="C33" s="235" t="str">
        <f>IFERROR(VLOOKUP(B33,пр.взв!$D$6:$Q$70,3,0),"")</f>
        <v/>
      </c>
      <c r="D33" s="235" t="str">
        <f>IFERROR(VLOOKUP(B33,пр.взв!$D$6:$Q$70,4,0),"")</f>
        <v/>
      </c>
      <c r="E33" s="236" t="str">
        <f>IFERROR(VLOOKUP(B33,пр.взв!$D$6:$Q$70,6,0),"")</f>
        <v/>
      </c>
      <c r="F33" s="237" t="str">
        <f>IFERROR(VLOOKUP(B33,пр.взв!$D$6:$Q$70,7,0),"")</f>
        <v/>
      </c>
      <c r="G33" s="237" t="str">
        <f>IFERROR(VLOOKUP(B33,пр.взв!$D$6:$Q$70,8,0),"")</f>
        <v/>
      </c>
      <c r="H33" s="238" t="str">
        <f>IFERROR(VLOOKUP(B33,пр.взв!$D$6:$Q$70,10,0),"")</f>
        <v/>
      </c>
    </row>
    <row r="34" spans="1:8" ht="11.25" customHeight="1">
      <c r="A34" s="249" t="s">
        <v>334</v>
      </c>
      <c r="B34" s="234" t="str">
        <f>пр.хода!AK10</f>
        <v xml:space="preserve"> </v>
      </c>
      <c r="C34" s="235" t="str">
        <f>IFERROR(VLOOKUP(B34,пр.взв!$D$6:$Q$70,3,0),"")</f>
        <v/>
      </c>
      <c r="D34" s="235" t="str">
        <f>IFERROR(VLOOKUP(B34,пр.взв!$D$6:$Q$70,4,0),"")</f>
        <v/>
      </c>
      <c r="E34" s="236" t="str">
        <f>IFERROR(VLOOKUP(B34,пр.взв!$D$6:$Q$70,6,0),"")</f>
        <v/>
      </c>
      <c r="F34" s="237" t="str">
        <f>IFERROR(VLOOKUP(B34,пр.взв!$D$6:$Q$70,7,0),"")</f>
        <v/>
      </c>
      <c r="G34" s="237" t="str">
        <f>IFERROR(VLOOKUP(B34,пр.взв!$D$6:$Q$70,8,0),"")</f>
        <v/>
      </c>
      <c r="H34" s="238" t="str">
        <f>IFERROR(VLOOKUP(B34,пр.взв!$D$6:$Q$70,10,0),"")</f>
        <v/>
      </c>
    </row>
    <row r="35" spans="1:8" ht="11.25" customHeight="1">
      <c r="A35" s="249" t="s">
        <v>334</v>
      </c>
      <c r="B35" s="234" t="str">
        <f>пр.хода!AK28</f>
        <v xml:space="preserve"> </v>
      </c>
      <c r="C35" s="235" t="str">
        <f>IFERROR(VLOOKUP(B35,пр.взв!$D$6:$Q$70,3,0),"")</f>
        <v/>
      </c>
      <c r="D35" s="235" t="str">
        <f>IFERROR(VLOOKUP(B35,пр.взв!$D$6:$Q$70,4,0),"")</f>
        <v/>
      </c>
      <c r="E35" s="236" t="str">
        <f>IFERROR(VLOOKUP(B35,пр.взв!$D$6:$Q$70,6,0),"")</f>
        <v/>
      </c>
      <c r="F35" s="237" t="str">
        <f>IFERROR(VLOOKUP(B35,пр.взв!$D$6:$Q$70,7,0),"")</f>
        <v/>
      </c>
      <c r="G35" s="237" t="str">
        <f>IFERROR(VLOOKUP(B35,пр.взв!$D$6:$Q$70,8,0),"")</f>
        <v/>
      </c>
      <c r="H35" s="238" t="str">
        <f>IFERROR(VLOOKUP(B35,пр.взв!$D$6:$Q$70,10,0),"")</f>
        <v/>
      </c>
    </row>
    <row r="36" spans="1:8" ht="11.25" customHeight="1">
      <c r="A36" s="249" t="s">
        <v>334</v>
      </c>
      <c r="B36" s="234" t="str">
        <f>пр.хода!AK19</f>
        <v xml:space="preserve"> </v>
      </c>
      <c r="C36" s="235" t="str">
        <f>IFERROR(VLOOKUP(B36,пр.взв!$D$6:$Q$70,3,0),"")</f>
        <v/>
      </c>
      <c r="D36" s="235" t="str">
        <f>IFERROR(VLOOKUP(B36,пр.взв!$D$6:$Q$70,4,0),"")</f>
        <v/>
      </c>
      <c r="E36" s="236" t="str">
        <f>IFERROR(VLOOKUP(B36,пр.взв!$D$6:$Q$70,6,0),"")</f>
        <v/>
      </c>
      <c r="F36" s="237" t="str">
        <f>IFERROR(VLOOKUP(B36,пр.взв!$D$6:$Q$70,7,0),"")</f>
        <v/>
      </c>
      <c r="G36" s="237" t="str">
        <f>IFERROR(VLOOKUP(B36,пр.взв!$D$6:$Q$70,8,0),"")</f>
        <v/>
      </c>
      <c r="H36" s="238" t="str">
        <f>IFERROR(VLOOKUP(B36,пр.взв!$D$6:$Q$70,10,0),"")</f>
        <v/>
      </c>
    </row>
    <row r="37" spans="1:8" ht="11.25" customHeight="1">
      <c r="A37" s="249" t="s">
        <v>334</v>
      </c>
      <c r="B37" s="234" t="str">
        <f>пр.хода!AK38</f>
        <v xml:space="preserve"> </v>
      </c>
      <c r="C37" s="235" t="str">
        <f>IFERROR(VLOOKUP(B37,пр.взв!$D$6:$Q$70,3,0),"")</f>
        <v/>
      </c>
      <c r="D37" s="235" t="str">
        <f>IFERROR(VLOOKUP(B37,пр.взв!$D$6:$Q$70,4,0),"")</f>
        <v/>
      </c>
      <c r="E37" s="236" t="str">
        <f>IFERROR(VLOOKUP(B37,пр.взв!$D$6:$Q$70,6,0),"")</f>
        <v/>
      </c>
      <c r="F37" s="237" t="str">
        <f>IFERROR(VLOOKUP(B37,пр.взв!$D$6:$Q$70,7,0),"")</f>
        <v/>
      </c>
      <c r="G37" s="237" t="str">
        <f>IFERROR(VLOOKUP(B37,пр.взв!$D$6:$Q$70,8,0),"")</f>
        <v/>
      </c>
      <c r="H37" s="238" t="str">
        <f>IFERROR(VLOOKUP(B37,пр.взв!$D$6:$Q$70,10,0),"")</f>
        <v/>
      </c>
    </row>
    <row r="38" spans="1:8" ht="11.25" customHeight="1">
      <c r="A38" s="249" t="s">
        <v>334</v>
      </c>
      <c r="B38" s="234" t="str">
        <f>пр.хода!AK12</f>
        <v xml:space="preserve"> </v>
      </c>
      <c r="C38" s="235" t="str">
        <f>IFERROR(VLOOKUP(B38,пр.взв!$D$6:$Q$70,3,0),"")</f>
        <v/>
      </c>
      <c r="D38" s="235" t="str">
        <f>IFERROR(VLOOKUP(B38,пр.взв!$D$6:$Q$70,4,0),"")</f>
        <v/>
      </c>
      <c r="E38" s="236" t="str">
        <f>IFERROR(VLOOKUP(B38,пр.взв!$D$6:$Q$70,6,0),"")</f>
        <v/>
      </c>
      <c r="F38" s="237" t="str">
        <f>IFERROR(VLOOKUP(B38,пр.взв!$D$6:$Q$70,7,0),"")</f>
        <v/>
      </c>
      <c r="G38" s="237" t="str">
        <f>IFERROR(VLOOKUP(B38,пр.взв!$D$6:$Q$70,8,0),"")</f>
        <v/>
      </c>
      <c r="H38" s="238" t="str">
        <f>IFERROR(VLOOKUP(B38,пр.взв!$D$6:$Q$70,10,0),"")</f>
        <v/>
      </c>
    </row>
    <row r="39" spans="1:8" ht="11.25" customHeight="1">
      <c r="A39" s="249" t="s">
        <v>334</v>
      </c>
      <c r="B39" s="234" t="str">
        <f>пр.хода!AK30</f>
        <v xml:space="preserve"> </v>
      </c>
      <c r="C39" s="235" t="str">
        <f>IFERROR(VLOOKUP(B39,пр.взв!$D$6:$Q$70,3,0),"")</f>
        <v/>
      </c>
      <c r="D39" s="235" t="str">
        <f>IFERROR(VLOOKUP(B39,пр.взв!$D$6:$Q$70,4,0),"")</f>
        <v/>
      </c>
      <c r="E39" s="236" t="str">
        <f>IFERROR(VLOOKUP(B39,пр.взв!$D$6:$Q$70,6,0),"")</f>
        <v/>
      </c>
      <c r="F39" s="237" t="str">
        <f>IFERROR(VLOOKUP(B39,пр.взв!$D$6:$Q$70,7,0),"")</f>
        <v/>
      </c>
      <c r="G39" s="237" t="str">
        <f>IFERROR(VLOOKUP(B39,пр.взв!$D$6:$Q$70,8,0),"")</f>
        <v/>
      </c>
      <c r="H39" s="238" t="str">
        <f>IFERROR(VLOOKUP(B39,пр.взв!$D$6:$Q$70,10,0),"")</f>
        <v/>
      </c>
    </row>
    <row r="40" spans="1:8" ht="11.25" customHeight="1">
      <c r="A40" s="249" t="s">
        <v>334</v>
      </c>
      <c r="B40" s="234" t="str">
        <f>пр.хода!AK21</f>
        <v xml:space="preserve"> </v>
      </c>
      <c r="C40" s="235" t="str">
        <f>IFERROR(VLOOKUP(B40,пр.взв!$D$6:$Q$70,3,0),"")</f>
        <v/>
      </c>
      <c r="D40" s="235" t="str">
        <f>IFERROR(VLOOKUP(B40,пр.взв!$D$6:$Q$70,4,0),"")</f>
        <v/>
      </c>
      <c r="E40" s="236" t="str">
        <f>IFERROR(VLOOKUP(B40,пр.взв!$D$6:$Q$70,6,0),"")</f>
        <v/>
      </c>
      <c r="F40" s="237" t="str">
        <f>IFERROR(VLOOKUP(B40,пр.взв!$D$6:$Q$70,7,0),"")</f>
        <v/>
      </c>
      <c r="G40" s="237" t="str">
        <f>IFERROR(VLOOKUP(B40,пр.взв!$D$6:$Q$70,8,0),"")</f>
        <v/>
      </c>
      <c r="H40" s="238" t="str">
        <f>IFERROR(VLOOKUP(B40,пр.взв!$D$6:$Q$70,10,0),"")</f>
        <v/>
      </c>
    </row>
    <row r="41" spans="1:8" ht="11.25" customHeight="1">
      <c r="A41" s="249" t="s">
        <v>334</v>
      </c>
      <c r="B41" s="234" t="str">
        <f>пр.хода!AK40</f>
        <v xml:space="preserve"> </v>
      </c>
      <c r="C41" s="235" t="str">
        <f>IFERROR(VLOOKUP(B41,пр.взв!$D$6:$Q$70,3,0),"")</f>
        <v/>
      </c>
      <c r="D41" s="235" t="str">
        <f>IFERROR(VLOOKUP(B41,пр.взв!$D$6:$Q$70,4,0),"")</f>
        <v/>
      </c>
      <c r="E41" s="236" t="str">
        <f>IFERROR(VLOOKUP(B41,пр.взв!$D$6:$Q$70,6,0),"")</f>
        <v/>
      </c>
      <c r="F41" s="237" t="str">
        <f>IFERROR(VLOOKUP(B41,пр.взв!$D$6:$Q$70,7,0),"")</f>
        <v/>
      </c>
      <c r="G41" s="237" t="str">
        <f>IFERROR(VLOOKUP(B41,пр.взв!$D$6:$Q$70,8,0),"")</f>
        <v/>
      </c>
      <c r="H41" s="238" t="str">
        <f>IFERROR(VLOOKUP(B41,пр.взв!$D$6:$Q$70,10,0),"")</f>
        <v/>
      </c>
    </row>
    <row r="42" spans="1:8" ht="12.75" customHeight="1">
      <c r="A42" s="249" t="s">
        <v>335</v>
      </c>
      <c r="B42" s="234">
        <f>пр.хода!AI30</f>
        <v>10</v>
      </c>
      <c r="C42" s="235" t="str">
        <f>IFERROR(VLOOKUP(B42,пр.взв!$D$6:$Q$70,3,0),"")</f>
        <v>ТУКСУМБАЕВ  Артём Александрович</v>
      </c>
      <c r="D42" s="235" t="str">
        <f>IFERROR(VLOOKUP(B42,пр.взв!$D$6:$Q$70,4,0),"")</f>
        <v>12.05.04, КМС</v>
      </c>
      <c r="E42" s="236" t="str">
        <f>IFERROR(VLOOKUP(B42,пр.взв!$D$6:$Q$70,6,0),"")</f>
        <v>СФО</v>
      </c>
      <c r="F42" s="237" t="str">
        <f>IFERROR(VLOOKUP(B42,пр.взв!$D$6:$Q$70,7,0),"")</f>
        <v>Алтайский, Барнаул , МС</v>
      </c>
      <c r="G42" s="237" t="str">
        <f>IFERROR(VLOOKUP(B42,пр.взв!$D$6:$Q$70,8,0),"")</f>
        <v>Алтайский</v>
      </c>
      <c r="H42" s="238" t="str">
        <f>IFERROR(VLOOKUP(B42,пр.взв!$D$6:$Q$70,10,0),"")</f>
        <v>Жданов В.В. ; Тюкин С.Г.</v>
      </c>
    </row>
    <row r="43" spans="1:8" ht="12.75" customHeight="1">
      <c r="A43" s="249" t="s">
        <v>335</v>
      </c>
      <c r="B43" s="234">
        <f>пр.хода!AI40</f>
        <v>12</v>
      </c>
      <c r="C43" s="235" t="str">
        <f>IFERROR(VLOOKUP(B43,пр.взв!$D$6:$Q$70,3,0),"")</f>
        <v>СОМСИН Антон Геннадьевич</v>
      </c>
      <c r="D43" s="235" t="str">
        <f>IFERROR(VLOOKUP(B43,пр.взв!$D$6:$Q$70,4,0),"")</f>
        <v>09.05.03, КМС</v>
      </c>
      <c r="E43" s="236" t="str">
        <f>IFERROR(VLOOKUP(B43,пр.взв!$D$6:$Q$70,6,0),"")</f>
        <v>ЦФО</v>
      </c>
      <c r="F43" s="237" t="str">
        <f>IFERROR(VLOOKUP(B43,пр.взв!$D$6:$Q$70,7,0),"")</f>
        <v>Воронежская обл., Воронеж, ВУНЦ ВВС ВВА</v>
      </c>
      <c r="G43" s="237" t="str">
        <f>IFERROR(VLOOKUP(B43,пр.взв!$D$6:$Q$70,8,0),"")</f>
        <v>Воронежская</v>
      </c>
      <c r="H43" s="238" t="str">
        <f>IFERROR(VLOOKUP(B43,пр.взв!$D$6:$Q$70,10,0),"")</f>
        <v>Зимин М.А.</v>
      </c>
    </row>
    <row r="44" spans="1:8" ht="11.25" customHeight="1">
      <c r="A44" s="249" t="s">
        <v>335</v>
      </c>
      <c r="B44" s="234">
        <f>пр.хода!AI15</f>
        <v>21</v>
      </c>
      <c r="C44" s="235" t="str">
        <f>IFERROR(VLOOKUP(B44,пр.взв!$D$6:$Q$70,3,0),"")</f>
        <v>ЁСИНАГА Кэйта -</v>
      </c>
      <c r="D44" s="235" t="str">
        <f>IFERROR(VLOOKUP(B44,пр.взв!$D$6:$Q$70,4,0),"")</f>
        <v>30.06.05, КМС</v>
      </c>
      <c r="E44" s="236" t="str">
        <f>IFERROR(VLOOKUP(B44,пр.взв!$D$6:$Q$70,6,0),"")</f>
        <v>ДВФО</v>
      </c>
      <c r="F44" s="237" t="str">
        <f>IFERROR(VLOOKUP(B44,пр.взв!$D$6:$Q$70,7,0),"")</f>
        <v>Хабаровский, Хабаровск, МО</v>
      </c>
      <c r="G44" s="237" t="str">
        <f>IFERROR(VLOOKUP(B44,пр.взв!$D$6:$Q$70,8,0),"")</f>
        <v>Хабаровский</v>
      </c>
      <c r="H44" s="238" t="str">
        <f>IFERROR(VLOOKUP(B44,пр.взв!$D$6:$Q$70,10,0),"")</f>
        <v>Иконников Е.М.</v>
      </c>
    </row>
    <row r="45" spans="1:8" ht="11.25" customHeight="1">
      <c r="A45" s="249" t="s">
        <v>335</v>
      </c>
      <c r="B45" s="234">
        <f>пр.хода!AI44</f>
        <v>16</v>
      </c>
      <c r="C45" s="235" t="str">
        <f>IFERROR(VLOOKUP(B45,пр.взв!$D$6:$Q$70,3,0),"")</f>
        <v>ШЕЛКОВНИКОВ Кирилл Александрович</v>
      </c>
      <c r="D45" s="235" t="str">
        <f>IFERROR(VLOOKUP(B45,пр.взв!$D$6:$Q$70,4,0),"")</f>
        <v>11.08.05, КМС</v>
      </c>
      <c r="E45" s="236" t="str">
        <f>IFERROR(VLOOKUP(B45,пр.взв!$D$6:$Q$70,6,0),"")</f>
        <v>СПБ</v>
      </c>
      <c r="F45" s="237" t="str">
        <f>IFERROR(VLOOKUP(B45,пр.взв!$D$6:$Q$70,7,0),"")</f>
        <v>г. Санкт-Петербург, Санкт-Петербург, ГБУ СШОР №1 Адмиралтейского района</v>
      </c>
      <c r="G45" s="237" t="str">
        <f>IFERROR(VLOOKUP(B45,пр.взв!$D$6:$Q$70,8,0),"")</f>
        <v>Санкт-Петербург</v>
      </c>
      <c r="H45" s="238" t="str">
        <f>IFERROR(VLOOKUP(B45,пр.взв!$D$6:$Q$70,10,0),"")</f>
        <v>Чмыхалов В.В.</v>
      </c>
    </row>
    <row r="46" spans="1:8" ht="11.25" customHeight="1">
      <c r="A46" s="249" t="s">
        <v>335</v>
      </c>
      <c r="B46" s="234">
        <f>пр.хода!AI10</f>
        <v>1</v>
      </c>
      <c r="C46" s="235" t="str">
        <f>IFERROR(VLOOKUP(B46,пр.взв!$D$6:$Q$70,3,0),"")</f>
        <v>БАГОВ Тимур Долетчериевич</v>
      </c>
      <c r="D46" s="235" t="str">
        <f>IFERROR(VLOOKUP(B46,пр.взв!$D$6:$Q$70,4,0),"")</f>
        <v>19.08.03, КМС</v>
      </c>
      <c r="E46" s="236" t="str">
        <f>IFERROR(VLOOKUP(B46,пр.взв!$D$6:$Q$70,6,0),"")</f>
        <v>ЮФО</v>
      </c>
      <c r="F46" s="237" t="str">
        <f>IFERROR(VLOOKUP(B46,пр.взв!$D$6:$Q$70,7,0),"")</f>
        <v>Респ. Адыгея, Майкоп, СШ</v>
      </c>
      <c r="G46" s="237" t="str">
        <f>IFERROR(VLOOKUP(B46,пр.взв!$D$6:$Q$70,8,0),"")</f>
        <v>Р.Адыгея</v>
      </c>
      <c r="H46" s="238" t="str">
        <f>IFERROR(VLOOKUP(B46,пр.взв!$D$6:$Q$70,10,0),"")</f>
        <v>Гомлешко А.А. Делок А.А.</v>
      </c>
    </row>
    <row r="47" spans="1:8" ht="11.25" customHeight="1">
      <c r="A47" s="249" t="s">
        <v>335</v>
      </c>
      <c r="B47" s="234">
        <f>пр.хода!AI19</f>
        <v>3</v>
      </c>
      <c r="C47" s="235" t="str">
        <f>IFERROR(VLOOKUP(B47,пр.взв!$D$6:$Q$70,3,0),"")</f>
        <v>ГОРШКОВ Фёдор Вадимович</v>
      </c>
      <c r="D47" s="235" t="str">
        <f>IFERROR(VLOOKUP(B47,пр.взв!$D$6:$Q$70,4,0),"")</f>
        <v>10.06.04, КМС</v>
      </c>
      <c r="E47" s="236" t="str">
        <f>IFERROR(VLOOKUP(B47,пр.взв!$D$6:$Q$70,6,0),"")</f>
        <v>СЗФО</v>
      </c>
      <c r="F47" s="237" t="str">
        <f>IFERROR(VLOOKUP(B47,пр.взв!$D$6:$Q$70,7,0),"")</f>
        <v>Санкт-Петербург, Санкт-Петербург, МО</v>
      </c>
      <c r="G47" s="237" t="str">
        <f>IFERROR(VLOOKUP(B47,пр.взв!$D$6:$Q$70,8,0),"")</f>
        <v>Санкт-Петербург</v>
      </c>
      <c r="H47" s="238" t="str">
        <f>IFERROR(VLOOKUP(B47,пр.взв!$D$6:$Q$70,10,0),"")</f>
        <v>Алимов М.Г., Гасанов А.З.</v>
      </c>
    </row>
    <row r="48" spans="1:8" ht="11.25" customHeight="1">
      <c r="A48" s="249" t="s">
        <v>335</v>
      </c>
      <c r="B48" s="234">
        <f>пр.хода!AI39</f>
        <v>20</v>
      </c>
      <c r="C48" s="235" t="str">
        <f>IFERROR(VLOOKUP(B48,пр.взв!$D$6:$Q$70,3,0),"")</f>
        <v>ТУРАЙКИН  Алексей  Андреевич</v>
      </c>
      <c r="D48" s="235" t="str">
        <f>IFERROR(VLOOKUP(B48,пр.взв!$D$6:$Q$70,4,0),"")</f>
        <v>29.05.03, КМС</v>
      </c>
      <c r="E48" s="236" t="str">
        <f>IFERROR(VLOOKUP(B48,пр.взв!$D$6:$Q$70,6,0),"")</f>
        <v>ДВФО</v>
      </c>
      <c r="F48" s="237" t="str">
        <f>IFERROR(VLOOKUP(B48,пр.взв!$D$6:$Q$70,7,0),"")</f>
        <v>Хабаровский, Хабаровск , МО</v>
      </c>
      <c r="G48" s="237" t="str">
        <f>IFERROR(VLOOKUP(B48,пр.взв!$D$6:$Q$70,8,0),"")</f>
        <v>Хабаровский</v>
      </c>
      <c r="H48" s="238" t="str">
        <f>IFERROR(VLOOKUP(B48,пр.взв!$D$6:$Q$70,10,0),"")</f>
        <v>Шилакин Б.В.</v>
      </c>
    </row>
    <row r="49" spans="1:8" ht="11.25" customHeight="1">
      <c r="A49" s="249" t="s">
        <v>335</v>
      </c>
      <c r="B49" s="234">
        <f>пр.хода!AI23</f>
        <v>7</v>
      </c>
      <c r="C49" s="235" t="str">
        <f>IFERROR(VLOOKUP(B49,пр.взв!$D$6:$Q$70,3,0),"")</f>
        <v>СТОЛБОВ Иван Юрьевич</v>
      </c>
      <c r="D49" s="235" t="str">
        <f>IFERROR(VLOOKUP(B49,пр.взв!$D$6:$Q$70,4,0),"")</f>
        <v>05.05.03, КМС</v>
      </c>
      <c r="E49" s="236" t="str">
        <f>IFERROR(VLOOKUP(B49,пр.взв!$D$6:$Q$70,6,0),"")</f>
        <v>ПФО</v>
      </c>
      <c r="F49" s="237" t="str">
        <f>IFERROR(VLOOKUP(B49,пр.взв!$D$6:$Q$70,7,0),"")</f>
        <v>Чувашская Республика - Чувашия, Чебоксары, СК «ЭКРА»</v>
      </c>
      <c r="G49" s="237" t="str">
        <f>IFERROR(VLOOKUP(B49,пр.взв!$D$6:$Q$70,8,0),"")</f>
        <v>Чувашская</v>
      </c>
      <c r="H49" s="238" t="str">
        <f>IFERROR(VLOOKUP(B49,пр.взв!$D$6:$Q$70,10,0),"")</f>
        <v>Бондарев А.В. Пегасов С.В.</v>
      </c>
    </row>
    <row r="50" spans="1:8" ht="11.25" customHeight="1">
      <c r="A50" s="249" t="s">
        <v>335</v>
      </c>
      <c r="B50" s="234">
        <f>пр.хода!AI12</f>
        <v>9</v>
      </c>
      <c r="C50" s="235" t="str">
        <f>IFERROR(VLOOKUP(B50,пр.взв!$D$6:$Q$70,3,0),"")</f>
        <v>ПРОТАСОВ Артем Сергеевич</v>
      </c>
      <c r="D50" s="235" t="str">
        <f>IFERROR(VLOOKUP(B50,пр.взв!$D$6:$Q$70,4,0),"")</f>
        <v>20.09.04, КМС</v>
      </c>
      <c r="E50" s="236" t="str">
        <f>IFERROR(VLOOKUP(B50,пр.взв!$D$6:$Q$70,6,0),"")</f>
        <v>СПБ</v>
      </c>
      <c r="F50" s="237" t="str">
        <f>IFERROR(VLOOKUP(B50,пр.взв!$D$6:$Q$70,7,0),"")</f>
        <v>г. Санкт-Петербург, г. Санкт-Петербург, КШВСМ</v>
      </c>
      <c r="G50" s="237" t="str">
        <f>IFERROR(VLOOKUP(B50,пр.взв!$D$6:$Q$70,8,0),"")</f>
        <v>Санкт-Петербург</v>
      </c>
      <c r="H50" s="238" t="str">
        <f>IFERROR(VLOOKUP(B50,пр.взв!$D$6:$Q$70,10,0),"")</f>
        <v>Елисеев Д.М.</v>
      </c>
    </row>
    <row r="51" spans="1:8" ht="11.25" customHeight="1">
      <c r="A51" s="249" t="s">
        <v>335</v>
      </c>
      <c r="B51" s="234">
        <f>пр.хода!AI31</f>
        <v>26</v>
      </c>
      <c r="C51" s="235" t="str">
        <f>IFERROR(VLOOKUP(B51,пр.взв!$D$6:$Q$70,3,0),"")</f>
        <v>АБИТОВ Алим  Тимурович</v>
      </c>
      <c r="D51" s="235" t="str">
        <f>IFERROR(VLOOKUP(B51,пр.взв!$D$6:$Q$70,4,0),"")</f>
        <v>10.04.04, КМС</v>
      </c>
      <c r="E51" s="236" t="str">
        <f>IFERROR(VLOOKUP(B51,пр.взв!$D$6:$Q$70,6,0),"")</f>
        <v>СКФО</v>
      </c>
      <c r="F51" s="237" t="str">
        <f>IFERROR(VLOOKUP(B51,пр.взв!$D$6:$Q$70,7,0),"")</f>
        <v>КЧР, Черкесск, ВС</v>
      </c>
      <c r="G51" s="237" t="str">
        <f>IFERROR(VLOOKUP(B51,пр.взв!$D$6:$Q$70,8,0),"")</f>
        <v>КЧР</v>
      </c>
      <c r="H51" s="238" t="str">
        <f>IFERROR(VLOOKUP(B51,пр.взв!$D$6:$Q$70,10,0),"")</f>
        <v>Кишмахов Мусса Вдадимирович</v>
      </c>
    </row>
    <row r="52" spans="1:8" ht="11.25" customHeight="1">
      <c r="A52" s="249" t="s">
        <v>335</v>
      </c>
      <c r="B52" s="234">
        <f>пр.хода!AI21</f>
        <v>11</v>
      </c>
      <c r="C52" s="235" t="str">
        <f>IFERROR(VLOOKUP(B52,пр.взв!$D$6:$Q$70,3,0),"")</f>
        <v>НАДЫРОВ  Адик  Сабирович</v>
      </c>
      <c r="D52" s="235" t="str">
        <f>IFERROR(VLOOKUP(B52,пр.взв!$D$6:$Q$70,4,0),"")</f>
        <v>11.02.04, КМС</v>
      </c>
      <c r="E52" s="236" t="str">
        <f>IFERROR(VLOOKUP(B52,пр.взв!$D$6:$Q$70,6,0),"")</f>
        <v>ЦФО</v>
      </c>
      <c r="F52" s="237" t="str">
        <f>IFERROR(VLOOKUP(B52,пр.взв!$D$6:$Q$70,7,0),"")</f>
        <v>Воронежская, Воронеж , МО</v>
      </c>
      <c r="G52" s="237" t="str">
        <f>IFERROR(VLOOKUP(B52,пр.взв!$D$6:$Q$70,8,0),"")</f>
        <v>Воронежская</v>
      </c>
      <c r="H52" s="238" t="str">
        <f>IFERROR(VLOOKUP(B52,пр.взв!$D$6:$Q$70,10,0),"")</f>
        <v>Зимин М.А. Гончаров С.Ю.</v>
      </c>
    </row>
    <row r="53" spans="1:8" ht="11.25" customHeight="1">
      <c r="A53" s="249" t="s">
        <v>335</v>
      </c>
      <c r="B53" s="234">
        <f>пр.хода!AI41</f>
        <v>28</v>
      </c>
      <c r="C53" s="235" t="str">
        <f>IFERROR(VLOOKUP(B53,пр.взв!$D$6:$Q$70,3,0),"")</f>
        <v>ВАНЮШИН Максим Юрьевич</v>
      </c>
      <c r="D53" s="235" t="str">
        <f>IFERROR(VLOOKUP(B53,пр.взв!$D$6:$Q$70,4,0),"")</f>
        <v>30.11.03, КМС</v>
      </c>
      <c r="E53" s="236" t="str">
        <f>IFERROR(VLOOKUP(B53,пр.взв!$D$6:$Q$70,6,0),"")</f>
        <v>ЦФО</v>
      </c>
      <c r="F53" s="237" t="str">
        <f>IFERROR(VLOOKUP(B53,пр.взв!$D$6:$Q$70,7,0),"")</f>
        <v>Рязанская, Рязань, Д</v>
      </c>
      <c r="G53" s="237" t="str">
        <f>IFERROR(VLOOKUP(B53,пр.взв!$D$6:$Q$70,8,0),"")</f>
        <v>Рязанская</v>
      </c>
      <c r="H53" s="238" t="str">
        <f>IFERROR(VLOOKUP(B53,пр.взв!$D$6:$Q$70,10,0),"")</f>
        <v>Серегин СМ</v>
      </c>
    </row>
    <row r="54" spans="1:8" ht="11.25" customHeight="1">
      <c r="A54" s="249" t="s">
        <v>335</v>
      </c>
      <c r="B54" s="234">
        <f>пр.хода!AI16</f>
        <v>13</v>
      </c>
      <c r="C54" s="235" t="str">
        <f>IFERROR(VLOOKUP(B54,пр.взв!$D$6:$Q$70,3,0),"")</f>
        <v>НЕДОИМКИН  Максим  Александрович</v>
      </c>
      <c r="D54" s="235" t="str">
        <f>IFERROR(VLOOKUP(B54,пр.взв!$D$6:$Q$70,4,0),"")</f>
        <v>12.08.04, КМС</v>
      </c>
      <c r="E54" s="236" t="str">
        <f>IFERROR(VLOOKUP(B54,пр.взв!$D$6:$Q$70,6,0),"")</f>
        <v>СФО</v>
      </c>
      <c r="F54" s="237" t="str">
        <f>IFERROR(VLOOKUP(B54,пр.взв!$D$6:$Q$70,7,0),"")</f>
        <v>Алтайский, Бийск , МС</v>
      </c>
      <c r="G54" s="237" t="str">
        <f>IFERROR(VLOOKUP(B54,пр.взв!$D$6:$Q$70,8,0),"")</f>
        <v>Алтайский</v>
      </c>
      <c r="H54" s="238" t="str">
        <f>IFERROR(VLOOKUP(B54,пр.взв!$D$6:$Q$70,10,0),"")</f>
        <v>Димитриенко И.В., Гуляев А.М.</v>
      </c>
    </row>
    <row r="55" spans="1:8" ht="11.25" customHeight="1">
      <c r="A55" s="249" t="s">
        <v>335</v>
      </c>
      <c r="B55" s="234">
        <f>пр.хода!AI28</f>
        <v>2</v>
      </c>
      <c r="C55" s="235" t="str">
        <f>IFERROR(VLOOKUP(B55,пр.взв!$D$6:$Q$70,3,0),"")</f>
        <v>КОЛОНТАЙ Артём Андреевич</v>
      </c>
      <c r="D55" s="235" t="str">
        <f>IFERROR(VLOOKUP(B55,пр.взв!$D$6:$Q$70,4,0),"")</f>
        <v>13.07.05, КМС</v>
      </c>
      <c r="E55" s="236" t="str">
        <f>IFERROR(VLOOKUP(B55,пр.взв!$D$6:$Q$70,6,0),"")</f>
        <v>ЦФО</v>
      </c>
      <c r="F55" s="237" t="str">
        <f>IFERROR(VLOOKUP(B55,пр.взв!$D$6:$Q$70,7,0),"")</f>
        <v>Ярославская обл., Ярославль, МУ СШОР №17</v>
      </c>
      <c r="G55" s="237" t="str">
        <f>IFERROR(VLOOKUP(B55,пр.взв!$D$6:$Q$70,8,0),"")</f>
        <v>Ярославская</v>
      </c>
      <c r="H55" s="238" t="str">
        <f>IFERROR(VLOOKUP(B55,пр.взв!$D$6:$Q$70,10,0),"")</f>
        <v>Сапожников С.В. , Викторов Р.А.</v>
      </c>
    </row>
    <row r="56" spans="1:8" ht="11.25" customHeight="1">
      <c r="A56" s="249" t="s">
        <v>335</v>
      </c>
      <c r="B56" s="234">
        <f>пр.хода!AI38</f>
        <v>4</v>
      </c>
      <c r="C56" s="235" t="str">
        <f>IFERROR(VLOOKUP(B56,пр.взв!$D$6:$Q$70,3,0),"")</f>
        <v>ЧЕРНИЙ  Михаил Васильевич</v>
      </c>
      <c r="D56" s="235" t="str">
        <f>IFERROR(VLOOKUP(B56,пр.взв!$D$6:$Q$70,4,0),"")</f>
        <v>20.12.03, КМС</v>
      </c>
      <c r="E56" s="236" t="str">
        <f>IFERROR(VLOOKUP(B56,пр.взв!$D$6:$Q$70,6,0),"")</f>
        <v>ЮФО</v>
      </c>
      <c r="F56" s="237" t="str">
        <f>IFERROR(VLOOKUP(B56,пр.взв!$D$6:$Q$70,7,0),"")</f>
        <v>Краснодарский, Курганинск, ВС</v>
      </c>
      <c r="G56" s="237" t="str">
        <f>IFERROR(VLOOKUP(B56,пр.взв!$D$6:$Q$70,8,0),"")</f>
        <v>Краснодарский</v>
      </c>
      <c r="H56" s="238" t="str">
        <f>IFERROR(VLOOKUP(B56,пр.взв!$D$6:$Q$70,10,0),"")</f>
        <v>Потапов И. Г. Красов В. В.</v>
      </c>
    </row>
    <row r="57" spans="1:8" ht="12.75" customHeight="1">
      <c r="A57" s="249" t="s">
        <v>335</v>
      </c>
      <c r="B57" s="234">
        <f>пр.хода!AI13</f>
        <v>25</v>
      </c>
      <c r="C57" s="235" t="str">
        <f>IFERROR(VLOOKUP(B57,пр.взв!$D$6:$Q$70,3,0),"")</f>
        <v>АКСЕНОВ Артем Александрович</v>
      </c>
      <c r="D57" s="235" t="str">
        <f>IFERROR(VLOOKUP(B57,пр.взв!$D$6:$Q$70,4,0),"")</f>
        <v>16.03.04, КМС</v>
      </c>
      <c r="E57" s="236" t="str">
        <f>IFERROR(VLOOKUP(B57,пр.взв!$D$6:$Q$70,6,0),"")</f>
        <v>СЗФО</v>
      </c>
      <c r="F57" s="237" t="str">
        <f>IFERROR(VLOOKUP(B57,пр.взв!$D$6:$Q$70,7,0),"")</f>
        <v>Калининградская, Калининград, МС</v>
      </c>
      <c r="G57" s="237" t="str">
        <f>IFERROR(VLOOKUP(B57,пр.взв!$D$6:$Q$70,8,0),"")</f>
        <v>Калининградская</v>
      </c>
      <c r="H57" s="238" t="str">
        <f>IFERROR(VLOOKUP(B57,пр.взв!$D$6:$Q$70,10,0),"")</f>
        <v>Мкртчян С.Р.</v>
      </c>
    </row>
    <row r="58" spans="1:8" ht="12" customHeight="1">
      <c r="A58" s="249" t="s">
        <v>335</v>
      </c>
      <c r="B58" s="234">
        <f>пр.хода!AI32</f>
        <v>6</v>
      </c>
      <c r="C58" s="235" t="str">
        <f>IFERROR(VLOOKUP(B58,пр.взв!$D$6:$Q$70,3,0),"")</f>
        <v>СТАШ Тагир Рустамович</v>
      </c>
      <c r="D58" s="235" t="str">
        <f>IFERROR(VLOOKUP(B58,пр.взв!$D$6:$Q$70,4,0),"")</f>
        <v>18.02.04, КМС</v>
      </c>
      <c r="E58" s="236" t="str">
        <f>IFERROR(VLOOKUP(B58,пр.взв!$D$6:$Q$70,6,0),"")</f>
        <v>ЮФО</v>
      </c>
      <c r="F58" s="237" t="str">
        <f>IFERROR(VLOOKUP(B58,пр.взв!$D$6:$Q$70,7,0),"")</f>
        <v>Р.Адыгея, Тахтамукай, МО</v>
      </c>
      <c r="G58" s="237" t="str">
        <f>IFERROR(VLOOKUP(B58,пр.взв!$D$6:$Q$70,8,0),"")</f>
        <v>Р.Адыгея</v>
      </c>
      <c r="H58" s="238" t="str">
        <f>IFERROR(VLOOKUP(B58,пр.взв!$D$6:$Q$70,10,0),"")</f>
        <v>Джаримок Р.Н., Джаримок А.Н.</v>
      </c>
    </row>
    <row r="59" spans="1:8" ht="12" customHeight="1">
      <c r="A59" s="249" t="s">
        <v>335</v>
      </c>
      <c r="B59" s="234">
        <f>пр.хода!AI22</f>
        <v>27</v>
      </c>
      <c r="C59" s="235" t="str">
        <f>IFERROR(VLOOKUP(B59,пр.взв!$D$6:$Q$70,3,0),"")</f>
        <v>ЧEРНЫЙ Ростислав Олегович</v>
      </c>
      <c r="D59" s="235" t="str">
        <f>IFERROR(VLOOKUP(B59,пр.взв!$D$6:$Q$70,4,0),"")</f>
        <v>15.03.03, МС</v>
      </c>
      <c r="E59" s="236" t="str">
        <f>IFERROR(VLOOKUP(B59,пр.взв!$D$6:$Q$70,6,0),"")</f>
        <v>МОС</v>
      </c>
      <c r="F59" s="237" t="str">
        <f>IFERROR(VLOOKUP(B59,пр.взв!$D$6:$Q$70,7,0),"")</f>
        <v>г. Москва, Москва, ГБОУ ЦСиО "Самбо-70"</v>
      </c>
      <c r="G59" s="237" t="str">
        <f>IFERROR(VLOOKUP(B59,пр.взв!$D$6:$Q$70,8,0),"")</f>
        <v>Москва</v>
      </c>
      <c r="H59" s="238" t="str">
        <f>IFERROR(VLOOKUP(B59,пр.взв!$D$6:$Q$70,10,0),"")</f>
        <v>Юхарев С.С. Павлов Д.А. Фунтиков П.В. Герасименко Д.В.</v>
      </c>
    </row>
    <row r="60" spans="1:8" ht="12" customHeight="1">
      <c r="A60" s="249" t="s">
        <v>335</v>
      </c>
      <c r="B60" s="234">
        <f>пр.хода!AI42</f>
        <v>8</v>
      </c>
      <c r="C60" s="235" t="str">
        <f>IFERROR(VLOOKUP(B60,пр.взв!$D$6:$Q$70,3,0),"")</f>
        <v>ГАЙРБЕКОВ Умар Арбиевич</v>
      </c>
      <c r="D60" s="235" t="str">
        <f>IFERROR(VLOOKUP(B60,пр.взв!$D$6:$Q$70,4,0),"")</f>
        <v>29.11.04, КМС</v>
      </c>
      <c r="E60" s="236" t="str">
        <f>IFERROR(VLOOKUP(B60,пр.взв!$D$6:$Q$70,6,0),"")</f>
        <v>ПФО</v>
      </c>
      <c r="F60" s="237" t="str">
        <f>IFERROR(VLOOKUP(B60,пр.взв!$D$6:$Q$70,7,0),"")</f>
        <v>Самарская обл., Самара, МБУ го Самара «СШОР-11» им ВВ Ольховского</v>
      </c>
      <c r="G60" s="237" t="str">
        <f>IFERROR(VLOOKUP(B60,пр.взв!$D$6:$Q$70,8,0),"")</f>
        <v>Самарская</v>
      </c>
      <c r="H60" s="238" t="str">
        <f>IFERROR(VLOOKUP(B60,пр.взв!$D$6:$Q$70,10,0),"")</f>
        <v>Сулейманов РЖ, Родомакин ЮС.</v>
      </c>
    </row>
    <row r="61" spans="1:8" ht="12" customHeight="1">
      <c r="A61" s="249" t="s">
        <v>335</v>
      </c>
      <c r="B61" s="234">
        <f>пр.хода!AI11</f>
        <v>17</v>
      </c>
      <c r="C61" s="235" t="str">
        <f>IFERROR(VLOOKUP(B61,пр.взв!$D$6:$Q$70,3,0),"")</f>
        <v>ПЭЛЫПИВ  Никита  Николаевич</v>
      </c>
      <c r="D61" s="235" t="str">
        <f>IFERROR(VLOOKUP(B61,пр.взв!$D$6:$Q$70,4,0),"")</f>
        <v>23.06.04, КМС</v>
      </c>
      <c r="E61" s="236" t="str">
        <f>IFERROR(VLOOKUP(B61,пр.взв!$D$6:$Q$70,6,0),"")</f>
        <v>ПФО</v>
      </c>
      <c r="F61" s="237" t="str">
        <f>IFERROR(VLOOKUP(B61,пр.взв!$D$6:$Q$70,7,0),"")</f>
        <v>Саратовская, Балашов , ВС</v>
      </c>
      <c r="G61" s="237" t="str">
        <f>IFERROR(VLOOKUP(B61,пр.взв!$D$6:$Q$70,8,0),"")</f>
        <v>Саратовская</v>
      </c>
      <c r="H61" s="238" t="str">
        <f>IFERROR(VLOOKUP(B61,пр.взв!$D$6:$Q$70,10,0),"")</f>
        <v>Разваляев С.В.</v>
      </c>
    </row>
    <row r="62" spans="1:8" ht="12" customHeight="1">
      <c r="A62" s="249" t="s">
        <v>335</v>
      </c>
      <c r="B62" s="234">
        <f>пр.хода!AI20</f>
        <v>19</v>
      </c>
      <c r="C62" s="235" t="str">
        <f>IFERROR(VLOOKUP(B62,пр.взв!$D$6:$Q$70,3,0),"")</f>
        <v>ГОЛОВ Глеб Андреевич</v>
      </c>
      <c r="D62" s="235" t="str">
        <f>IFERROR(VLOOKUP(B62,пр.взв!$D$6:$Q$70,4,0),"")</f>
        <v>07.04.04, КМС</v>
      </c>
      <c r="E62" s="236" t="str">
        <f>IFERROR(VLOOKUP(B62,пр.взв!$D$6:$Q$70,6,0),"")</f>
        <v>ПФО</v>
      </c>
      <c r="F62" s="237" t="str">
        <f>IFERROR(VLOOKUP(B62,пр.взв!$D$6:$Q$70,7,0),"")</f>
        <v>Респ. Татарстан, Казань, ГАУ РСШОР «Батыр»</v>
      </c>
      <c r="G62" s="237" t="str">
        <f>IFERROR(VLOOKUP(B62,пр.взв!$D$6:$Q$70,8,0),"")</f>
        <v>Р.Татарстан</v>
      </c>
      <c r="H62" s="238" t="str">
        <f>IFERROR(VLOOKUP(B62,пр.взв!$D$6:$Q$70,10,0),"")</f>
        <v>Гусев О.М. ,Ащеулов И.Ю. ,Зарипов А.А.</v>
      </c>
    </row>
    <row r="63" spans="1:8" ht="12" customHeight="1">
      <c r="A63" s="249" t="s">
        <v>335</v>
      </c>
      <c r="B63" s="234">
        <f>пр.хода!AI33</f>
        <v>22</v>
      </c>
      <c r="C63" s="235" t="str">
        <f>IFERROR(VLOOKUP(B63,пр.взв!$D$6:$Q$70,3,0),"")</f>
        <v>ТРУБНИКОВ Денис Дмитриевич</v>
      </c>
      <c r="D63" s="235" t="str">
        <f>IFERROR(VLOOKUP(B63,пр.взв!$D$6:$Q$70,4,0),"")</f>
        <v>14.05.04, 1р</v>
      </c>
      <c r="E63" s="236" t="str">
        <f>IFERROR(VLOOKUP(B63,пр.взв!$D$6:$Q$70,6,0),"")</f>
        <v>УФО</v>
      </c>
      <c r="F63" s="237" t="str">
        <f>IFERROR(VLOOKUP(B63,пр.взв!$D$6:$Q$70,7,0),"")</f>
        <v>Свердловская обл., Екатеринбург, Уор #1</v>
      </c>
      <c r="G63" s="237" t="str">
        <f>IFERROR(VLOOKUP(B63,пр.взв!$D$6:$Q$70,8,0),"")</f>
        <v>Свердловская</v>
      </c>
      <c r="H63" s="238" t="str">
        <f>IFERROR(VLOOKUP(B63,пр.взв!$D$6:$Q$70,10,0),"")</f>
        <v>Печуров Е. А. Емельянов С. Д.</v>
      </c>
    </row>
    <row r="64" spans="1:8" ht="12.75" customHeight="1">
      <c r="A64" s="249" t="s">
        <v>335</v>
      </c>
      <c r="B64" s="234">
        <f>пр.хода!AI24</f>
        <v>23</v>
      </c>
      <c r="C64" s="235" t="str">
        <f>IFERROR(VLOOKUP(B64,пр.взв!$D$6:$Q$70,3,0),"")</f>
        <v>СКИБА Владислав  Андреевич</v>
      </c>
      <c r="D64" s="235" t="str">
        <f>IFERROR(VLOOKUP(B64,пр.взв!$D$6:$Q$70,4,0),"")</f>
        <v>16.09.05, КМС</v>
      </c>
      <c r="E64" s="236" t="str">
        <f>IFERROR(VLOOKUP(B64,пр.взв!$D$6:$Q$70,6,0),"")</f>
        <v>СФО</v>
      </c>
      <c r="F64" s="237" t="str">
        <f>IFERROR(VLOOKUP(B64,пр.взв!$D$6:$Q$70,7,0),"")</f>
        <v>Новосибирская, Новосибирск , МС</v>
      </c>
      <c r="G64" s="237" t="str">
        <f>IFERROR(VLOOKUP(B64,пр.взв!$D$6:$Q$70,8,0),"")</f>
        <v>Новосибирская</v>
      </c>
      <c r="H64" s="238" t="str">
        <f>IFERROR(VLOOKUP(B64,пр.взв!$D$6:$Q$70,10,0),"")</f>
        <v>А.А Орлов</v>
      </c>
    </row>
    <row r="65" spans="1:8" ht="12" customHeight="1">
      <c r="A65" s="249" t="s">
        <v>335</v>
      </c>
      <c r="B65" s="234">
        <f>пр.хода!AI29</f>
        <v>18</v>
      </c>
      <c r="C65" s="235" t="str">
        <f>IFERROR(VLOOKUP(B65,пр.взв!$D$6:$Q$70,3,0),"")</f>
        <v>КОРОСТИЕНКО Денис Витальевич</v>
      </c>
      <c r="D65" s="235" t="str">
        <f>IFERROR(VLOOKUP(B65,пр.взв!$D$6:$Q$70,4,0),"")</f>
        <v>30.08.05, КМС</v>
      </c>
      <c r="E65" s="236" t="str">
        <f>IFERROR(VLOOKUP(B65,пр.взв!$D$6:$Q$70,6,0),"")</f>
        <v>ДВФО</v>
      </c>
      <c r="F65" s="237" t="str">
        <f>IFERROR(VLOOKUP(B65,пр.взв!$D$6:$Q$70,7,0),"")</f>
        <v>Хабаровский край, Хабаровск, МАУ СШ «Самбо 90»</v>
      </c>
      <c r="G65" s="237" t="str">
        <f>IFERROR(VLOOKUP(B65,пр.взв!$D$6:$Q$70,8,0),"")</f>
        <v>Хабаровский</v>
      </c>
      <c r="H65" s="238" t="str">
        <f>IFERROR(VLOOKUP(B65,пр.взв!$D$6:$Q$70,10,0),"")</f>
        <v>Золоторевич А.А.</v>
      </c>
    </row>
    <row r="66" spans="1:8" ht="12" customHeight="1">
      <c r="A66" s="249" t="s">
        <v>335</v>
      </c>
      <c r="B66" s="234">
        <f>пр.хода!AI14</f>
        <v>5</v>
      </c>
      <c r="C66" s="235" t="str">
        <f>IFERROR(VLOOKUP(B66,пр.взв!$D$6:$Q$70,3,0),"")</f>
        <v>МАРКОВ Егор Александрович</v>
      </c>
      <c r="D66" s="235" t="str">
        <f>IFERROR(VLOOKUP(B66,пр.взв!$D$6:$Q$70,4,0),"")</f>
        <v>13.07.04, КМС</v>
      </c>
      <c r="E66" s="236" t="str">
        <f>IFERROR(VLOOKUP(B66,пр.взв!$D$6:$Q$70,6,0),"")</f>
        <v>ЦФО</v>
      </c>
      <c r="F66" s="237" t="str">
        <f>IFERROR(VLOOKUP(B66,пр.взв!$D$6:$Q$70,7,0),"")</f>
        <v>Московская обл., Реутов, МАУ "спортивная школа" г.Реутов</v>
      </c>
      <c r="G66" s="237" t="str">
        <f>IFERROR(VLOOKUP(B66,пр.взв!$D$6:$Q$70,8,0),"")</f>
        <v>Московская</v>
      </c>
      <c r="H66" s="238" t="str">
        <f>IFERROR(VLOOKUP(B66,пр.взв!$D$6:$Q$70,10,0),"")</f>
        <v>Абрамов Александр Геннадьевич, Герасименко Дмитрий Владимирович</v>
      </c>
    </row>
    <row r="67" spans="1:8" ht="12" customHeight="1">
      <c r="A67" s="249" t="s">
        <v>335</v>
      </c>
      <c r="B67" s="234">
        <f>пр.хода!AI43</f>
        <v>24</v>
      </c>
      <c r="C67" s="235" t="str">
        <f>IFERROR(VLOOKUP(B67,пр.взв!$D$6:$Q$70,3,0),"")</f>
        <v>ХАКУЙ Амир Рашидович</v>
      </c>
      <c r="D67" s="235" t="str">
        <f>IFERROR(VLOOKUP(B67,пр.взв!$D$6:$Q$70,4,0),"")</f>
        <v>08.11.03, КМС</v>
      </c>
      <c r="E67" s="236" t="str">
        <f>IFERROR(VLOOKUP(B67,пр.взв!$D$6:$Q$70,6,0),"")</f>
        <v>ЮФО</v>
      </c>
      <c r="F67" s="237" t="str">
        <f>IFERROR(VLOOKUP(B67,пр.взв!$D$6:$Q$70,7,0),"")</f>
        <v>Респ. Адыгея, г Майкоп, СШ</v>
      </c>
      <c r="G67" s="237" t="str">
        <f>IFERROR(VLOOKUP(B67,пр.взв!$D$6:$Q$70,8,0),"")</f>
        <v>Р.Адыгея</v>
      </c>
      <c r="H67" s="238" t="str">
        <f>IFERROR(VLOOKUP(B67,пр.взв!$D$6:$Q$70,10,0),"")</f>
        <v>Гомлешко А. А.   Делок А. А</v>
      </c>
    </row>
    <row r="68" spans="1:8" ht="12" customHeight="1">
      <c r="A68" s="249" t="s">
        <v>335</v>
      </c>
      <c r="B68" s="234">
        <f>пр.хода!AI34</f>
        <v>14</v>
      </c>
      <c r="C68" s="235" t="str">
        <f>IFERROR(VLOOKUP(B68,пр.взв!$D$6:$Q$70,3,0),"")</f>
        <v>ШАЛЫГИН Нестор Игоревич</v>
      </c>
      <c r="D68" s="235" t="str">
        <f>IFERROR(VLOOKUP(B68,пр.взв!$D$6:$Q$70,4,0),"")</f>
        <v>07.05.05, КМС</v>
      </c>
      <c r="E68" s="236" t="str">
        <f>IFERROR(VLOOKUP(B68,пр.взв!$D$6:$Q$70,6,0),"")</f>
        <v>МОС</v>
      </c>
      <c r="F68" s="237" t="str">
        <f>IFERROR(VLOOKUP(B68,пр.взв!$D$6:$Q$70,7,0),"")</f>
        <v>г. Москва, Москва, Самбо-70</v>
      </c>
      <c r="G68" s="237" t="str">
        <f>IFERROR(VLOOKUP(B68,пр.взв!$D$6:$Q$70,8,0),"")</f>
        <v>Москва</v>
      </c>
      <c r="H68" s="238" t="str">
        <f>IFERROR(VLOOKUP(B68,пр.взв!$D$6:$Q$70,10,0),"")</f>
        <v>Талызин Павел Николаевич, Корниенко Максим Александрович,</v>
      </c>
    </row>
    <row r="69" spans="1:8" ht="12" customHeight="1">
      <c r="A69" s="262" t="s">
        <v>335</v>
      </c>
      <c r="B69" s="263">
        <f>пр.хода!AI25</f>
        <v>15</v>
      </c>
      <c r="C69" s="264" t="str">
        <f>IFERROR(VLOOKUP(B69,пр.взв!$D$6:$Q$70,3,0),"")</f>
        <v>МУХАМЕДРИЗАЕВ Рустам Маратович</v>
      </c>
      <c r="D69" s="264" t="str">
        <f>IFERROR(VLOOKUP(B69,пр.взв!$D$6:$Q$70,4,0),"")</f>
        <v>11.02.23, МС</v>
      </c>
      <c r="E69" s="265" t="str">
        <f>IFERROR(VLOOKUP(B69,пр.взв!$D$6:$Q$70,6,0),"")</f>
        <v>МОС</v>
      </c>
      <c r="F69" s="266" t="str">
        <f>IFERROR(VLOOKUP(B69,пр.взв!$D$6:$Q$70,7,0),"")</f>
        <v>г. Москва, Москва, Самабо-70</v>
      </c>
      <c r="G69" s="266" t="str">
        <f>IFERROR(VLOOKUP(B69,пр.взв!$D$6:$Q$70,8,0),"")</f>
        <v>Москва</v>
      </c>
      <c r="H69" s="267" t="str">
        <f>IFERROR(VLOOKUP(B69,пр.взв!$D$6:$Q$70,10,0),"")</f>
        <v>Гусаров А.А.</v>
      </c>
    </row>
    <row r="70" spans="1:8" ht="12" customHeight="1"/>
    <row r="71" spans="1:8" ht="12" customHeight="1">
      <c r="A71" s="134" t="str">
        <f ca="1">пр.хода!A73</f>
        <v>Гл.судья, судья ВК</v>
      </c>
      <c r="B71" s="6"/>
      <c r="C71" s="134"/>
      <c r="D71" s="135"/>
      <c r="E71" s="134"/>
      <c r="F71" s="137" t="str">
        <f ca="1">пр.хода!G73</f>
        <v>Редин Д.А.</v>
      </c>
      <c r="H71" s="80" t="str">
        <f ca="1">пр.хода!J73</f>
        <v>Хабаровский кр.</v>
      </c>
    </row>
    <row r="72" spans="1:8" ht="12" customHeight="1">
      <c r="A72" s="134"/>
      <c r="B72" s="6"/>
      <c r="C72" s="134"/>
      <c r="D72" s="134"/>
      <c r="E72" s="134"/>
      <c r="F72" s="134"/>
      <c r="H72" s="23"/>
    </row>
    <row r="73" spans="1:8" ht="12" customHeight="1">
      <c r="A73" s="134"/>
      <c r="B73" s="6"/>
      <c r="C73" s="134"/>
      <c r="D73" s="134"/>
      <c r="E73" s="134"/>
      <c r="F73" s="134"/>
      <c r="H73" s="80"/>
    </row>
    <row r="74" spans="1:8" ht="12" customHeight="1">
      <c r="A74" s="134" t="str">
        <f ca="1">пр.хода!T73</f>
        <v>Гл.секретарь, судья ВК</v>
      </c>
      <c r="B74" s="6"/>
      <c r="C74" s="134"/>
      <c r="D74" s="134"/>
      <c r="E74" s="134"/>
      <c r="F74" s="137" t="str">
        <f ca="1">пр.хода!AB73</f>
        <v>Мордовин С.Н.</v>
      </c>
      <c r="H74" s="80" t="str">
        <f ca="1">пр.хода!AC73</f>
        <v>Р.Алт, Майма</v>
      </c>
    </row>
    <row r="75" spans="1:8" ht="12" customHeight="1">
      <c r="A75" s="6"/>
      <c r="B75" s="134"/>
      <c r="C75" s="134"/>
      <c r="D75" s="268"/>
      <c r="E75" s="134"/>
      <c r="F75" s="134"/>
      <c r="H75" s="134"/>
    </row>
    <row r="76" spans="1:8" ht="12" customHeight="1">
      <c r="A76" s="6"/>
      <c r="B76" s="134"/>
      <c r="C76" s="134"/>
      <c r="D76" s="134"/>
      <c r="E76" s="134"/>
      <c r="F76" s="134"/>
      <c r="G76" s="134"/>
      <c r="H76" s="134"/>
    </row>
    <row r="77" spans="1:8" ht="12" customHeight="1"/>
    <row r="78" spans="1:8" ht="12" customHeight="1"/>
    <row r="79" spans="1:8" ht="12" customHeight="1"/>
    <row r="80" spans="1:8" ht="12" customHeight="1"/>
    <row r="81" spans="9:10" ht="12" customHeight="1"/>
    <row r="82" spans="9:10" ht="12" customHeight="1"/>
    <row r="83" spans="9:10" ht="12" customHeight="1"/>
    <row r="84" spans="9:10" ht="12" customHeight="1"/>
    <row r="85" spans="9:10" ht="12.75" customHeight="1"/>
    <row r="86" spans="9:10" ht="12" customHeight="1"/>
    <row r="87" spans="9:10" ht="12" customHeight="1">
      <c r="I87" s="6"/>
      <c r="J87" s="6"/>
    </row>
    <row r="88" spans="9:10" ht="12" customHeight="1">
      <c r="I88" s="6"/>
      <c r="J88" s="6"/>
    </row>
    <row r="89" spans="9:10" ht="12" customHeight="1">
      <c r="I89" s="6"/>
      <c r="J89" s="6"/>
    </row>
    <row r="90" spans="9:10" ht="12" customHeight="1">
      <c r="I90" s="6"/>
      <c r="J90" s="6"/>
    </row>
    <row r="91" spans="9:10" ht="12" customHeight="1">
      <c r="I91" s="6"/>
      <c r="J91" s="6"/>
    </row>
    <row r="92" spans="9:10" ht="12" customHeight="1">
      <c r="I92" s="6"/>
      <c r="J92" s="6"/>
    </row>
    <row r="93" spans="9:10" ht="12" customHeight="1"/>
    <row r="94" spans="9:10" ht="12" customHeight="1"/>
    <row r="95" spans="9:10" ht="12" customHeight="1"/>
    <row r="96" spans="9:10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  <row r="542" ht="12" customHeight="1"/>
    <row r="543" ht="12" customHeight="1"/>
    <row r="544" ht="12" customHeight="1"/>
    <row r="545" ht="12" customHeight="1"/>
    <row r="546" ht="12" customHeight="1"/>
    <row r="547" ht="12" customHeight="1"/>
    <row r="548" ht="12" customHeight="1"/>
    <row r="549" ht="12" customHeight="1"/>
    <row r="550" ht="12" customHeight="1"/>
    <row r="551" ht="12" customHeight="1"/>
    <row r="552" ht="12" customHeight="1"/>
    <row r="553" ht="12" customHeight="1"/>
    <row r="554" ht="12" customHeight="1"/>
    <row r="555" ht="12" customHeight="1"/>
    <row r="556" ht="12" customHeight="1"/>
    <row r="557" ht="12" customHeight="1"/>
    <row r="558" ht="12" customHeight="1"/>
    <row r="559" ht="12" customHeight="1"/>
    <row r="560" ht="12" customHeight="1"/>
    <row r="561" ht="12" customHeight="1"/>
    <row r="562" ht="12" customHeight="1"/>
    <row r="563" ht="12" customHeight="1"/>
    <row r="564" ht="12" customHeight="1"/>
    <row r="565" ht="12" customHeight="1"/>
    <row r="566" ht="12" customHeight="1"/>
    <row r="567" ht="12" customHeight="1"/>
    <row r="568" ht="12" customHeight="1"/>
    <row r="569" ht="12" customHeight="1"/>
    <row r="570" ht="12" customHeight="1"/>
    <row r="571" ht="12" customHeight="1"/>
    <row r="572" ht="12" customHeight="1"/>
    <row r="573" ht="12" customHeight="1"/>
    <row r="574" ht="12" customHeight="1"/>
    <row r="575" ht="12" customHeight="1"/>
    <row r="576" ht="12" customHeight="1"/>
    <row r="577" ht="12" customHeight="1"/>
    <row r="578" ht="12" customHeight="1"/>
    <row r="579" ht="12" customHeight="1"/>
    <row r="580" ht="12" customHeight="1"/>
    <row r="581" ht="12" customHeight="1"/>
    <row r="582" ht="12" customHeight="1"/>
    <row r="583" ht="12" customHeight="1"/>
    <row r="584" ht="12" customHeight="1"/>
    <row r="585" ht="12" customHeight="1"/>
    <row r="586" ht="12" customHeight="1"/>
    <row r="587" ht="12" customHeight="1"/>
    <row r="588" ht="12" customHeight="1"/>
    <row r="589" ht="12" customHeight="1"/>
    <row r="590" ht="12" customHeight="1"/>
    <row r="591" ht="12" customHeight="1"/>
    <row r="592" ht="12" customHeight="1"/>
    <row r="593" ht="12" customHeight="1"/>
    <row r="594" ht="12" customHeight="1"/>
    <row r="595" ht="12" customHeight="1"/>
    <row r="596" ht="12" customHeight="1"/>
    <row r="597" ht="12" customHeight="1"/>
    <row r="598" ht="12" customHeight="1"/>
    <row r="599" ht="12" customHeight="1"/>
    <row r="600" ht="12" customHeight="1"/>
    <row r="601" ht="12" customHeight="1"/>
    <row r="602" ht="12" customHeight="1"/>
    <row r="603" ht="12" customHeight="1"/>
    <row r="604" ht="12" customHeight="1"/>
    <row r="605" ht="12" customHeight="1"/>
    <row r="606" ht="12" customHeight="1"/>
    <row r="607" ht="12" customHeight="1"/>
    <row r="608" ht="12" customHeight="1"/>
    <row r="609" ht="12" customHeight="1"/>
    <row r="610" ht="12" customHeight="1"/>
    <row r="611" ht="12" customHeight="1"/>
    <row r="612" ht="12" customHeight="1"/>
    <row r="613" ht="12" customHeight="1"/>
    <row r="614" ht="12" customHeight="1"/>
    <row r="615" ht="12" customHeight="1"/>
    <row r="616" ht="12" customHeight="1"/>
    <row r="617" ht="12" customHeight="1"/>
    <row r="618" ht="12" customHeight="1"/>
    <row r="619" ht="12" customHeight="1"/>
    <row r="620" ht="12" customHeight="1"/>
    <row r="621" ht="12" customHeight="1"/>
    <row r="622" ht="12" customHeight="1"/>
    <row r="623" ht="12" customHeight="1"/>
    <row r="624" ht="12" customHeight="1"/>
    <row r="625" ht="12" customHeight="1"/>
    <row r="626" ht="12" customHeight="1"/>
    <row r="627" ht="12" customHeight="1"/>
    <row r="628" ht="12" customHeight="1"/>
    <row r="629" ht="12" customHeight="1"/>
    <row r="630" ht="12" customHeight="1"/>
    <row r="631" ht="12" customHeight="1"/>
    <row r="632" ht="12" customHeight="1"/>
    <row r="633" ht="12" customHeight="1"/>
    <row r="634" ht="12" customHeight="1"/>
    <row r="635" ht="12" customHeight="1"/>
    <row r="636" ht="12" customHeight="1"/>
    <row r="637" ht="12" customHeight="1"/>
    <row r="638" ht="12" customHeight="1"/>
    <row r="639" ht="12" customHeight="1"/>
    <row r="640" ht="12" customHeight="1"/>
    <row r="641" ht="12" customHeight="1"/>
    <row r="642" ht="12" customHeight="1"/>
    <row r="643" ht="12" customHeight="1"/>
    <row r="644" ht="12" customHeight="1"/>
    <row r="645" ht="12" customHeight="1"/>
    <row r="646" ht="12" customHeight="1"/>
    <row r="647" ht="12" customHeight="1"/>
    <row r="648" ht="12" customHeight="1"/>
    <row r="649" ht="12" customHeight="1"/>
    <row r="650" ht="12" customHeight="1"/>
    <row r="651" ht="12" customHeight="1"/>
    <row r="652" ht="12" customHeight="1"/>
    <row r="653" ht="12" customHeight="1"/>
    <row r="654" ht="12" customHeight="1"/>
    <row r="655" ht="12" customHeight="1"/>
    <row r="656" ht="12" customHeight="1"/>
    <row r="657" ht="12" customHeight="1"/>
    <row r="658" ht="12" customHeight="1"/>
    <row r="659" ht="12" customHeight="1"/>
    <row r="660" ht="12" customHeight="1"/>
    <row r="661" ht="12" customHeight="1"/>
    <row r="662" ht="12" customHeight="1"/>
    <row r="663" ht="12" customHeight="1"/>
    <row r="664" ht="12" customHeight="1"/>
    <row r="665" ht="12" customHeight="1"/>
    <row r="666" ht="12" customHeight="1"/>
    <row r="667" ht="12" customHeight="1"/>
    <row r="668" ht="12" customHeight="1"/>
    <row r="669" ht="12" customHeight="1"/>
    <row r="670" ht="12" customHeight="1"/>
    <row r="671" ht="12" customHeight="1"/>
    <row r="672" ht="12" customHeight="1"/>
    <row r="673" ht="12" customHeight="1"/>
    <row r="674" ht="12" customHeight="1"/>
    <row r="675" ht="12" customHeight="1"/>
    <row r="676" ht="12" customHeight="1"/>
    <row r="677" ht="12" customHeight="1"/>
    <row r="678" ht="12" customHeight="1"/>
    <row r="679" ht="12" customHeight="1"/>
    <row r="680" ht="12" customHeight="1"/>
    <row r="681" ht="12" customHeight="1"/>
    <row r="682" ht="12" customHeight="1"/>
    <row r="683" ht="12" customHeight="1"/>
    <row r="684" ht="12" customHeight="1"/>
    <row r="685" ht="12" customHeight="1"/>
    <row r="686" ht="12" customHeight="1"/>
    <row r="687" ht="12" customHeight="1"/>
    <row r="688" ht="12" customHeight="1"/>
    <row r="689" ht="12" customHeight="1"/>
    <row r="690" ht="12" customHeight="1"/>
    <row r="691" ht="12" customHeight="1"/>
    <row r="692" ht="12" customHeight="1"/>
    <row r="693" ht="12" customHeight="1"/>
    <row r="694" ht="12" customHeight="1"/>
    <row r="695" ht="12" customHeight="1"/>
    <row r="696" ht="12" customHeight="1"/>
    <row r="697" ht="12" customHeight="1"/>
    <row r="698" ht="12" customHeight="1"/>
    <row r="699" ht="12" customHeight="1"/>
    <row r="700" ht="12" customHeight="1"/>
    <row r="701" ht="12" customHeight="1"/>
    <row r="702" ht="12" customHeight="1"/>
    <row r="703" ht="12" customHeight="1"/>
    <row r="704" ht="12" customHeight="1"/>
    <row r="705" ht="12" customHeight="1"/>
    <row r="706" ht="12" customHeight="1"/>
    <row r="707" ht="12" customHeight="1"/>
    <row r="708" ht="12" customHeight="1"/>
    <row r="709" ht="12" customHeight="1"/>
    <row r="710" ht="12" customHeight="1"/>
    <row r="711" ht="12" customHeight="1"/>
    <row r="712" ht="12" customHeight="1"/>
    <row r="713" ht="12" customHeight="1"/>
    <row r="714" ht="12" customHeight="1"/>
    <row r="715" ht="12" customHeight="1"/>
    <row r="716" ht="12" customHeight="1"/>
    <row r="717" ht="12" customHeight="1"/>
    <row r="718" ht="12" customHeight="1"/>
    <row r="719" ht="12" customHeight="1"/>
    <row r="720" ht="12" customHeight="1"/>
    <row r="721" ht="12" customHeight="1"/>
    <row r="722" ht="12" customHeight="1"/>
    <row r="723" ht="12" customHeight="1"/>
    <row r="724" ht="12" customHeight="1"/>
    <row r="725" ht="12" customHeight="1"/>
    <row r="726" ht="12" customHeight="1"/>
    <row r="727" ht="12" customHeight="1"/>
    <row r="728" ht="12" customHeight="1"/>
    <row r="729" ht="12" customHeight="1"/>
    <row r="730" ht="12" customHeight="1"/>
    <row r="731" ht="12" customHeight="1"/>
    <row r="732" ht="12" customHeight="1"/>
    <row r="733" ht="12" customHeight="1"/>
    <row r="734" ht="12" customHeight="1"/>
    <row r="735" ht="12" customHeight="1"/>
    <row r="736" ht="12" customHeight="1"/>
    <row r="737" ht="12" customHeight="1"/>
    <row r="738" ht="12" customHeight="1"/>
    <row r="739" ht="12" customHeight="1"/>
    <row r="740" ht="12" customHeight="1"/>
    <row r="741" ht="12" customHeight="1"/>
    <row r="742" ht="12" customHeight="1"/>
    <row r="743" ht="12" customHeight="1"/>
    <row r="744" ht="12" customHeight="1"/>
    <row r="745" ht="12" customHeight="1"/>
    <row r="746" ht="12" customHeight="1"/>
    <row r="747" ht="12" customHeight="1"/>
    <row r="748" ht="12" customHeight="1"/>
    <row r="749" ht="12" customHeight="1"/>
    <row r="750" ht="12" customHeight="1"/>
    <row r="751" ht="12" customHeight="1"/>
    <row r="752" ht="12" customHeight="1"/>
    <row r="753" ht="12" customHeight="1"/>
    <row r="754" ht="12" customHeight="1"/>
    <row r="755" ht="12" customHeight="1"/>
    <row r="756" ht="12" customHeight="1"/>
    <row r="757" ht="12" customHeight="1"/>
    <row r="758" ht="12" customHeight="1"/>
    <row r="759" ht="12" customHeight="1"/>
    <row r="760" ht="12" customHeight="1"/>
    <row r="761" ht="12" customHeight="1"/>
    <row r="762" ht="12" customHeight="1"/>
    <row r="763" ht="12" customHeight="1"/>
    <row r="764" ht="12" customHeight="1"/>
    <row r="765" ht="12" customHeight="1"/>
    <row r="766" ht="12" customHeight="1"/>
    <row r="767" ht="12" customHeight="1"/>
    <row r="768" ht="12" customHeight="1"/>
    <row r="769" ht="12" customHeight="1"/>
    <row r="770" ht="12" customHeight="1"/>
    <row r="771" ht="12" customHeight="1"/>
    <row r="772" ht="12" customHeight="1"/>
    <row r="773" ht="12" customHeight="1"/>
    <row r="774" ht="12" customHeight="1"/>
    <row r="775" ht="12" customHeight="1"/>
    <row r="776" ht="12" customHeight="1"/>
    <row r="777" ht="12" customHeight="1"/>
    <row r="778" ht="12" customHeight="1"/>
    <row r="779" ht="12" customHeight="1"/>
    <row r="780" ht="12" customHeight="1"/>
    <row r="781" ht="12" customHeight="1"/>
    <row r="782" ht="12" customHeight="1"/>
    <row r="783" ht="12" customHeight="1"/>
    <row r="784" ht="12" customHeight="1"/>
    <row r="785" ht="12" customHeight="1"/>
    <row r="786" ht="12" customHeight="1"/>
    <row r="787" ht="12" customHeight="1"/>
    <row r="788" ht="12" customHeight="1"/>
    <row r="789" ht="12" customHeight="1"/>
    <row r="790" ht="12" customHeight="1"/>
    <row r="791" ht="12" customHeight="1"/>
    <row r="792" ht="12" customHeight="1"/>
    <row r="793" ht="12" customHeight="1"/>
    <row r="794" ht="12" customHeight="1"/>
    <row r="795" ht="12" customHeight="1"/>
    <row r="796" ht="12" customHeight="1"/>
    <row r="797" ht="12" customHeight="1"/>
    <row r="798" ht="12" customHeight="1"/>
    <row r="799" ht="12" customHeight="1"/>
    <row r="800" ht="12" customHeight="1"/>
    <row r="801" ht="12" customHeight="1"/>
    <row r="802" ht="12" customHeight="1"/>
    <row r="803" ht="12" customHeight="1"/>
    <row r="804" ht="12" customHeight="1"/>
    <row r="805" ht="12" customHeight="1"/>
    <row r="806" ht="12" customHeight="1"/>
    <row r="807" ht="12" customHeight="1"/>
    <row r="808" ht="12" customHeight="1"/>
    <row r="809" ht="12" customHeight="1"/>
    <row r="810" ht="12" customHeight="1"/>
    <row r="811" ht="12" customHeight="1"/>
    <row r="812" ht="12" customHeight="1"/>
    <row r="813" ht="12" customHeight="1"/>
    <row r="814" ht="12" customHeight="1"/>
    <row r="815" ht="12" customHeight="1"/>
    <row r="816" ht="12" customHeight="1"/>
    <row r="817" ht="12" customHeight="1"/>
    <row r="818" ht="12" customHeight="1"/>
    <row r="819" ht="12" customHeight="1"/>
    <row r="820" ht="12" customHeight="1"/>
    <row r="821" ht="12" customHeight="1"/>
    <row r="822" ht="12" customHeight="1"/>
    <row r="823" ht="12" customHeight="1"/>
    <row r="824" ht="12" customHeight="1"/>
    <row r="825" ht="12" customHeight="1"/>
    <row r="826" ht="12" customHeight="1"/>
    <row r="827" ht="12" customHeight="1"/>
    <row r="828" ht="12" customHeight="1"/>
    <row r="829" ht="12" customHeight="1"/>
    <row r="830" ht="12" customHeight="1"/>
    <row r="831" ht="12" customHeight="1"/>
    <row r="832" ht="12" customHeight="1"/>
    <row r="833" ht="12" customHeight="1"/>
    <row r="834" ht="12" customHeight="1"/>
    <row r="835" ht="12" customHeight="1"/>
    <row r="836" ht="12" customHeight="1"/>
    <row r="837" ht="12" customHeight="1"/>
    <row r="838" ht="12" customHeight="1"/>
    <row r="839" ht="12" customHeight="1"/>
    <row r="840" ht="12" customHeight="1"/>
    <row r="841" ht="12" customHeight="1"/>
    <row r="842" ht="12" customHeight="1"/>
    <row r="843" ht="12" customHeight="1"/>
    <row r="844" ht="12" customHeight="1"/>
    <row r="845" ht="12" customHeight="1"/>
    <row r="846" ht="12" customHeight="1"/>
    <row r="847" ht="12" customHeight="1"/>
    <row r="848" ht="12" customHeight="1"/>
    <row r="849" ht="12" customHeight="1"/>
    <row r="850" ht="12" customHeight="1"/>
    <row r="851" ht="12" customHeight="1"/>
    <row r="852" ht="12" customHeight="1"/>
    <row r="853" ht="12" customHeight="1"/>
    <row r="854" ht="12" customHeight="1"/>
    <row r="855" ht="12" customHeight="1"/>
    <row r="856" ht="12" customHeight="1"/>
    <row r="857" ht="12" customHeight="1"/>
    <row r="858" ht="12" customHeight="1"/>
    <row r="859" ht="12" customHeight="1"/>
    <row r="860" ht="12" customHeight="1"/>
    <row r="861" ht="12" customHeight="1"/>
    <row r="862" ht="12" customHeight="1"/>
    <row r="863" ht="12" customHeight="1"/>
    <row r="864" ht="12" customHeight="1"/>
    <row r="865" ht="12" customHeight="1"/>
    <row r="866" ht="12" customHeight="1"/>
    <row r="867" ht="12" customHeight="1"/>
    <row r="868" ht="12" customHeight="1"/>
    <row r="869" ht="12" customHeight="1"/>
    <row r="870" ht="12" customHeight="1"/>
    <row r="871" ht="12" customHeight="1"/>
    <row r="872" ht="12" customHeight="1"/>
    <row r="873" ht="12" customHeight="1"/>
    <row r="874" ht="12" customHeight="1"/>
    <row r="875" ht="12" customHeight="1"/>
    <row r="876" ht="12" customHeight="1"/>
    <row r="877" ht="12" customHeight="1"/>
    <row r="878" ht="12" customHeight="1"/>
    <row r="879" ht="12" customHeight="1"/>
    <row r="880" ht="12" customHeight="1"/>
    <row r="881" ht="12" customHeight="1"/>
    <row r="882" ht="12" customHeight="1"/>
    <row r="883" ht="12" customHeight="1"/>
    <row r="884" ht="12" customHeight="1"/>
    <row r="885" ht="12" customHeight="1"/>
    <row r="886" ht="12" customHeight="1"/>
    <row r="887" ht="12" customHeight="1"/>
    <row r="888" ht="12" customHeight="1"/>
    <row r="889" ht="12" customHeight="1"/>
    <row r="890" ht="12" customHeight="1"/>
    <row r="891" ht="12" customHeight="1"/>
    <row r="892" ht="12" customHeight="1"/>
    <row r="893" ht="12" customHeight="1"/>
    <row r="894" ht="12" customHeight="1"/>
    <row r="895" ht="12" customHeight="1"/>
    <row r="896" ht="12" customHeight="1"/>
    <row r="897" ht="12" customHeight="1"/>
    <row r="898" ht="12" customHeight="1"/>
    <row r="899" ht="12" customHeight="1"/>
    <row r="900" ht="12" customHeight="1"/>
    <row r="901" ht="12" customHeight="1"/>
    <row r="902" ht="12" customHeight="1"/>
    <row r="903" ht="12" customHeight="1"/>
    <row r="904" ht="12" customHeight="1"/>
    <row r="905" ht="12" customHeight="1"/>
    <row r="906" ht="12" customHeight="1"/>
    <row r="907" ht="12" customHeight="1"/>
    <row r="908" ht="12" customHeight="1"/>
    <row r="909" ht="12" customHeight="1"/>
    <row r="910" ht="12" customHeight="1"/>
    <row r="911" ht="12" customHeight="1"/>
    <row r="912" ht="12" customHeight="1"/>
    <row r="913" ht="12" customHeight="1"/>
    <row r="914" ht="12" customHeight="1"/>
    <row r="915" ht="12" customHeight="1"/>
    <row r="916" ht="12" customHeight="1"/>
    <row r="917" ht="12" customHeight="1"/>
    <row r="918" ht="12" customHeight="1"/>
    <row r="919" ht="12" customHeight="1"/>
    <row r="920" ht="12" customHeight="1"/>
    <row r="921" ht="12" customHeight="1"/>
    <row r="922" ht="12" customHeight="1"/>
    <row r="923" ht="12" customHeight="1"/>
    <row r="924" ht="12" customHeight="1"/>
    <row r="925" ht="12" customHeight="1"/>
    <row r="926" ht="12" customHeight="1"/>
    <row r="927" ht="12" customHeight="1"/>
    <row r="928" ht="12" customHeight="1"/>
    <row r="929" ht="12" customHeight="1"/>
    <row r="930" ht="12" customHeight="1"/>
    <row r="931" ht="12" customHeight="1"/>
    <row r="932" ht="12" customHeight="1"/>
    <row r="933" ht="12" customHeight="1"/>
    <row r="934" ht="12" customHeight="1"/>
    <row r="935" ht="12" customHeight="1"/>
    <row r="936" ht="12" customHeight="1"/>
    <row r="937" ht="12" customHeight="1"/>
    <row r="938" ht="12" customHeight="1"/>
    <row r="939" ht="12" customHeight="1"/>
    <row r="940" ht="12" customHeight="1"/>
    <row r="941" ht="12" customHeight="1"/>
    <row r="942" ht="12" customHeight="1"/>
    <row r="943" ht="12" customHeight="1"/>
    <row r="944" ht="12" customHeight="1"/>
    <row r="945" ht="12" customHeight="1"/>
    <row r="946" ht="12" customHeight="1"/>
    <row r="947" ht="12" customHeight="1"/>
    <row r="948" ht="12" customHeight="1"/>
    <row r="949" ht="12" customHeight="1"/>
    <row r="950" ht="12" customHeight="1"/>
    <row r="951" ht="12" customHeight="1"/>
    <row r="952" ht="12" customHeight="1"/>
    <row r="953" ht="12" customHeight="1"/>
    <row r="954" ht="12" customHeight="1"/>
    <row r="955" ht="12" customHeight="1"/>
    <row r="956" ht="12" customHeight="1"/>
    <row r="957" ht="12" customHeight="1"/>
    <row r="958" ht="12" customHeight="1"/>
    <row r="959" ht="12" customHeight="1"/>
    <row r="960" ht="12" customHeight="1"/>
    <row r="961" ht="12" customHeight="1"/>
    <row r="962" ht="12" customHeight="1"/>
    <row r="963" ht="12" customHeight="1"/>
    <row r="964" ht="12" customHeight="1"/>
    <row r="965" ht="12" customHeight="1"/>
    <row r="966" ht="12" customHeight="1"/>
    <row r="967" ht="12" customHeight="1"/>
    <row r="968" ht="12" customHeight="1"/>
    <row r="969" ht="12" customHeight="1"/>
    <row r="970" ht="12" customHeight="1"/>
    <row r="971" ht="12" customHeight="1"/>
    <row r="972" ht="12" customHeight="1"/>
    <row r="973" ht="12" customHeight="1"/>
    <row r="974" ht="12" customHeight="1"/>
    <row r="975" ht="12" customHeight="1"/>
    <row r="976" ht="12" customHeight="1"/>
    <row r="977" ht="12" customHeight="1"/>
    <row r="978" ht="12" customHeight="1"/>
    <row r="979" ht="12" customHeight="1"/>
    <row r="980" ht="12" customHeight="1"/>
    <row r="981" ht="12" customHeight="1"/>
    <row r="982" ht="12" customHeight="1"/>
    <row r="983" ht="12" customHeight="1"/>
    <row r="984" ht="12" customHeight="1"/>
    <row r="985" ht="12" customHeight="1"/>
    <row r="986" ht="12" customHeight="1"/>
    <row r="987" ht="12" customHeight="1"/>
    <row r="988" ht="12" customHeight="1"/>
    <row r="989" ht="12" customHeight="1"/>
    <row r="990" ht="12" customHeight="1"/>
    <row r="991" ht="12" customHeight="1"/>
    <row r="992" ht="12" customHeight="1"/>
    <row r="993" ht="12" customHeight="1"/>
    <row r="994" ht="12" customHeight="1"/>
    <row r="995" ht="12" customHeight="1"/>
    <row r="996" ht="12" customHeight="1"/>
    <row r="997" ht="12" customHeight="1"/>
    <row r="998" ht="12" customHeight="1"/>
    <row r="999" ht="12" customHeight="1"/>
    <row r="1000" ht="12" customHeight="1"/>
  </sheetData>
  <mergeCells count="35">
    <mergeCell ref="AD4:AD5"/>
    <mergeCell ref="AE4:AH4"/>
    <mergeCell ref="A1:H1"/>
    <mergeCell ref="B2:C2"/>
    <mergeCell ref="D2:H2"/>
    <mergeCell ref="T2:X2"/>
    <mergeCell ref="B3:G3"/>
    <mergeCell ref="A4:A5"/>
    <mergeCell ref="B4:B5"/>
    <mergeCell ref="U4:X4"/>
    <mergeCell ref="M4:M5"/>
    <mergeCell ref="N4:Q4"/>
    <mergeCell ref="S4:S5"/>
    <mergeCell ref="T4:T5"/>
    <mergeCell ref="AC4:AC5"/>
    <mergeCell ref="J14:J15"/>
    <mergeCell ref="J16:J17"/>
    <mergeCell ref="K4:K5"/>
    <mergeCell ref="L4:L5"/>
    <mergeCell ref="K6:K7"/>
    <mergeCell ref="K8:K9"/>
    <mergeCell ref="K10:K11"/>
    <mergeCell ref="K12:K13"/>
    <mergeCell ref="K14:K15"/>
    <mergeCell ref="K16:K17"/>
    <mergeCell ref="J4:J5"/>
    <mergeCell ref="J6:J7"/>
    <mergeCell ref="J8:J9"/>
    <mergeCell ref="J10:J11"/>
    <mergeCell ref="J12:J13"/>
    <mergeCell ref="C4:C5"/>
    <mergeCell ref="D4:D5"/>
    <mergeCell ref="E4:F5"/>
    <mergeCell ref="G4:G5"/>
    <mergeCell ref="H4:H5"/>
  </mergeCells>
  <conditionalFormatting sqref="G6:G69">
    <cfRule type="cellIs" dxfId="0" priority="1" operator="equal">
      <formula>0</formula>
    </cfRule>
  </conditionalFormatting>
  <printOptions horizontalCentered="1"/>
  <pageMargins left="0" right="0" top="0" bottom="0" header="0" footer="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</sheetPr>
  <dimension ref="A1:I1000"/>
  <sheetViews>
    <sheetView workbookViewId="0">
      <selection sqref="A1:H1"/>
    </sheetView>
  </sheetViews>
  <sheetFormatPr defaultColWidth="14.3984375" defaultRowHeight="15" customHeight="1"/>
  <cols>
    <col min="1" max="7" width="8.69921875" customWidth="1"/>
    <col min="8" max="8" width="21.59765625" customWidth="1"/>
    <col min="9" max="9" width="8.69921875" customWidth="1"/>
  </cols>
  <sheetData>
    <row r="1" spans="1:9" ht="30.75" customHeight="1">
      <c r="A1" s="412" t="str">
        <f ca="1">пр.взв!C2</f>
        <v>Первенство России по самбо юниоры 18-20 лет (отбор на Первенство Мира и Европы) ЕКП № 23752</v>
      </c>
      <c r="B1" s="348"/>
      <c r="C1" s="348"/>
      <c r="D1" s="348"/>
      <c r="E1" s="348"/>
      <c r="F1" s="348"/>
      <c r="G1" s="348"/>
      <c r="H1" s="349"/>
    </row>
    <row r="2" spans="1:9" ht="12" customHeight="1">
      <c r="A2" s="413">
        <f>пр.взв!A3</f>
        <v>0</v>
      </c>
      <c r="B2" s="352"/>
      <c r="C2" s="352"/>
      <c r="D2" s="352"/>
      <c r="E2" s="352"/>
      <c r="F2" s="352"/>
      <c r="G2" s="352"/>
      <c r="H2" s="352"/>
    </row>
    <row r="3" spans="1:9" ht="12" customHeight="1">
      <c r="A3" s="414" t="s">
        <v>336</v>
      </c>
      <c r="B3" s="289"/>
      <c r="C3" s="289"/>
      <c r="D3" s="289"/>
      <c r="E3" s="289"/>
      <c r="F3" s="289"/>
      <c r="G3" s="289"/>
      <c r="H3" s="289"/>
    </row>
    <row r="4" spans="1:9" ht="12" customHeight="1">
      <c r="B4" s="269"/>
      <c r="C4" s="270"/>
      <c r="D4" s="415" t="str">
        <f>пр.взв!G4</f>
        <v>В.к.  71  кг</v>
      </c>
      <c r="E4" s="348"/>
      <c r="F4" s="349"/>
      <c r="G4" s="270"/>
      <c r="H4" s="270"/>
    </row>
    <row r="5" spans="1:9" ht="12" customHeight="1">
      <c r="A5" s="270"/>
      <c r="B5" s="270"/>
      <c r="C5" s="270"/>
      <c r="D5" s="270"/>
      <c r="E5" s="270"/>
      <c r="F5" s="270"/>
      <c r="G5" s="270"/>
      <c r="H5" s="270"/>
    </row>
    <row r="6" spans="1:9" ht="12" customHeight="1">
      <c r="A6" s="416" t="s">
        <v>337</v>
      </c>
      <c r="B6" s="419" t="str">
        <f>IFERROR(VLOOKUP(#REF!,пр.взв!$D$6:$Q$70,2,0),"")</f>
        <v/>
      </c>
      <c r="C6" s="352"/>
      <c r="D6" s="352"/>
      <c r="E6" s="352"/>
      <c r="F6" s="352"/>
      <c r="G6" s="352"/>
      <c r="H6" s="420" t="str">
        <f>IFERROR(VLOOKUP(#REF!,пр.взв!$D$6:$Q$70,4,0),"")</f>
        <v/>
      </c>
      <c r="I6" s="270"/>
    </row>
    <row r="7" spans="1:9" ht="12" customHeight="1">
      <c r="A7" s="417"/>
      <c r="B7" s="289"/>
      <c r="C7" s="289"/>
      <c r="D7" s="289"/>
      <c r="E7" s="289"/>
      <c r="F7" s="289"/>
      <c r="G7" s="289"/>
      <c r="H7" s="398"/>
      <c r="I7" s="270"/>
    </row>
    <row r="8" spans="1:9" ht="12" customHeight="1">
      <c r="A8" s="417"/>
      <c r="B8" s="411" t="str">
        <f>IFERROR(VLOOKUP(#REF!,пр.взв!$D$6:$Q$70,6,0),"")</f>
        <v/>
      </c>
      <c r="C8" s="289"/>
      <c r="D8" s="289"/>
      <c r="E8" s="411" t="str">
        <f>IFERROR(VLOOKUP(#REF!,пр.взв!$D$6:$Q$70,7,0),"")</f>
        <v/>
      </c>
      <c r="F8" s="289"/>
      <c r="G8" s="289"/>
      <c r="H8" s="398"/>
      <c r="I8" s="270"/>
    </row>
    <row r="9" spans="1:9" ht="12" customHeight="1">
      <c r="A9" s="418"/>
      <c r="B9" s="346"/>
      <c r="C9" s="346"/>
      <c r="D9" s="346"/>
      <c r="E9" s="346"/>
      <c r="F9" s="346"/>
      <c r="G9" s="346"/>
      <c r="H9" s="344"/>
      <c r="I9" s="270"/>
    </row>
    <row r="10" spans="1:9" ht="12" customHeight="1">
      <c r="A10" s="270"/>
      <c r="B10" s="270"/>
      <c r="C10" s="270"/>
      <c r="D10" s="270"/>
      <c r="E10" s="270"/>
      <c r="F10" s="270"/>
      <c r="G10" s="270"/>
      <c r="H10" s="270"/>
      <c r="I10" s="270"/>
    </row>
    <row r="11" spans="1:9" ht="17.25" customHeight="1">
      <c r="A11" s="423" t="s">
        <v>338</v>
      </c>
      <c r="B11" s="419" t="str">
        <f>IFERROR(VLOOKUP(#REF!,пр.взв!$D$6:$Q$70,2,0),"")</f>
        <v/>
      </c>
      <c r="C11" s="352"/>
      <c r="D11" s="352"/>
      <c r="E11" s="352"/>
      <c r="F11" s="352"/>
      <c r="G11" s="352"/>
      <c r="H11" s="420" t="str">
        <f>IFERROR(VLOOKUP(#REF!,пр.взв!$D$6:$Q$70,4,0),"")</f>
        <v/>
      </c>
      <c r="I11" s="270"/>
    </row>
    <row r="12" spans="1:9" ht="17.25" customHeight="1">
      <c r="A12" s="417"/>
      <c r="B12" s="289"/>
      <c r="C12" s="289"/>
      <c r="D12" s="289"/>
      <c r="E12" s="289"/>
      <c r="F12" s="289"/>
      <c r="G12" s="289"/>
      <c r="H12" s="398"/>
      <c r="I12" s="270"/>
    </row>
    <row r="13" spans="1:9" ht="12" customHeight="1">
      <c r="A13" s="417"/>
      <c r="B13" s="411" t="str">
        <f>IFERROR(VLOOKUP(#REF!,пр.взв!$D$6:$Q$70,6,0),"")</f>
        <v/>
      </c>
      <c r="C13" s="289"/>
      <c r="D13" s="289"/>
      <c r="E13" s="411" t="str">
        <f>IFERROR(VLOOKUP(#REF!,пр.взв!$D$6:$Q$70,7,0),"")</f>
        <v/>
      </c>
      <c r="F13" s="289"/>
      <c r="G13" s="289"/>
      <c r="H13" s="398"/>
      <c r="I13" s="270"/>
    </row>
    <row r="14" spans="1:9" ht="12" customHeight="1">
      <c r="A14" s="418"/>
      <c r="B14" s="346"/>
      <c r="C14" s="346"/>
      <c r="D14" s="346"/>
      <c r="E14" s="346"/>
      <c r="F14" s="346"/>
      <c r="G14" s="346"/>
      <c r="H14" s="344"/>
      <c r="I14" s="270"/>
    </row>
    <row r="15" spans="1:9" ht="12" customHeight="1">
      <c r="A15" s="270"/>
      <c r="B15" s="270"/>
      <c r="C15" s="270"/>
      <c r="D15" s="270"/>
      <c r="E15" s="270"/>
      <c r="F15" s="270"/>
      <c r="G15" s="270"/>
      <c r="H15" s="270"/>
      <c r="I15" s="270"/>
    </row>
    <row r="16" spans="1:9" ht="17.25" customHeight="1">
      <c r="A16" s="421" t="s">
        <v>339</v>
      </c>
      <c r="B16" s="419" t="str">
        <f>IFERROR(VLOOKUP(#REF!,пр.взв!$D$6:$Q$70,2,0),"")</f>
        <v/>
      </c>
      <c r="C16" s="352"/>
      <c r="D16" s="352"/>
      <c r="E16" s="352"/>
      <c r="F16" s="352"/>
      <c r="G16" s="352"/>
      <c r="H16" s="420" t="str">
        <f>IFERROR(VLOOKUP(#REF!,пр.взв!$D$6:$Q$70,4,0),"")</f>
        <v/>
      </c>
      <c r="I16" s="270"/>
    </row>
    <row r="17" spans="1:9" ht="17.25" customHeight="1">
      <c r="A17" s="417"/>
      <c r="B17" s="289"/>
      <c r="C17" s="289"/>
      <c r="D17" s="289"/>
      <c r="E17" s="289"/>
      <c r="F17" s="289"/>
      <c r="G17" s="289"/>
      <c r="H17" s="398"/>
      <c r="I17" s="270"/>
    </row>
    <row r="18" spans="1:9" ht="12" customHeight="1">
      <c r="A18" s="417"/>
      <c r="B18" s="411" t="str">
        <f>IFERROR(VLOOKUP(#REF!,пр.взв!$D$6:$Q$70,6,0),"")</f>
        <v/>
      </c>
      <c r="C18" s="289"/>
      <c r="D18" s="289"/>
      <c r="E18" s="411" t="str">
        <f>IFERROR(VLOOKUP(#REF!,пр.взв!$D$6:$Q$70,7,0),"")</f>
        <v/>
      </c>
      <c r="F18" s="289"/>
      <c r="G18" s="289"/>
      <c r="H18" s="398"/>
      <c r="I18" s="270"/>
    </row>
    <row r="19" spans="1:9" ht="12" customHeight="1">
      <c r="A19" s="418"/>
      <c r="B19" s="346"/>
      <c r="C19" s="346"/>
      <c r="D19" s="346"/>
      <c r="E19" s="346"/>
      <c r="F19" s="346"/>
      <c r="G19" s="346"/>
      <c r="H19" s="344"/>
      <c r="I19" s="270"/>
    </row>
    <row r="20" spans="1:9" ht="12" customHeight="1">
      <c r="A20" s="270"/>
      <c r="B20" s="270"/>
      <c r="C20" s="270"/>
      <c r="D20" s="270"/>
      <c r="E20" s="270"/>
      <c r="F20" s="270"/>
      <c r="G20" s="270"/>
      <c r="H20" s="270"/>
      <c r="I20" s="270"/>
    </row>
    <row r="21" spans="1:9" ht="17.25" customHeight="1">
      <c r="A21" s="421" t="s">
        <v>339</v>
      </c>
      <c r="B21" s="419" t="str">
        <f>IFERROR(VLOOKUP(#REF!,пр.взв!$D$6:$Q$70,2,0),"")</f>
        <v/>
      </c>
      <c r="C21" s="352"/>
      <c r="D21" s="352"/>
      <c r="E21" s="352"/>
      <c r="F21" s="352"/>
      <c r="G21" s="352"/>
      <c r="H21" s="420" t="str">
        <f>IFERROR(VLOOKUP(#REF!,пр.взв!$D$6:$Q$70,4,0),"")</f>
        <v/>
      </c>
      <c r="I21" s="270"/>
    </row>
    <row r="22" spans="1:9" ht="17.25" customHeight="1">
      <c r="A22" s="417"/>
      <c r="B22" s="289"/>
      <c r="C22" s="289"/>
      <c r="D22" s="289"/>
      <c r="E22" s="289"/>
      <c r="F22" s="289"/>
      <c r="G22" s="289"/>
      <c r="H22" s="398"/>
      <c r="I22" s="270"/>
    </row>
    <row r="23" spans="1:9" ht="12" customHeight="1">
      <c r="A23" s="417"/>
      <c r="B23" s="411" t="str">
        <f>IFERROR(VLOOKUP(#REF!,пр.взв!$D$6:$Q$70,6,0),"")</f>
        <v/>
      </c>
      <c r="C23" s="289"/>
      <c r="D23" s="289"/>
      <c r="E23" s="411" t="str">
        <f>IFERROR(VLOOKUP(#REF!,пр.взв!$D$6:$Q$70,7,0),"")</f>
        <v/>
      </c>
      <c r="F23" s="289"/>
      <c r="G23" s="289"/>
      <c r="H23" s="398"/>
      <c r="I23" s="270"/>
    </row>
    <row r="24" spans="1:9" ht="12" customHeight="1">
      <c r="A24" s="418"/>
      <c r="B24" s="346"/>
      <c r="C24" s="346"/>
      <c r="D24" s="346"/>
      <c r="E24" s="346"/>
      <c r="F24" s="346"/>
      <c r="G24" s="346"/>
      <c r="H24" s="344"/>
      <c r="I24" s="270"/>
    </row>
    <row r="25" spans="1:9" ht="12" customHeight="1">
      <c r="A25" s="270"/>
      <c r="B25" s="270"/>
      <c r="C25" s="270"/>
      <c r="D25" s="270"/>
      <c r="E25" s="270"/>
      <c r="F25" s="270"/>
      <c r="G25" s="270"/>
      <c r="H25" s="270"/>
    </row>
    <row r="26" spans="1:9" ht="12" customHeight="1">
      <c r="A26" s="270" t="s">
        <v>340</v>
      </c>
      <c r="B26" s="270"/>
      <c r="C26" s="270"/>
      <c r="D26" s="270"/>
      <c r="E26" s="270"/>
      <c r="F26" s="270"/>
      <c r="G26" s="270"/>
      <c r="H26" s="270"/>
    </row>
    <row r="27" spans="1:9" ht="12" customHeight="1"/>
    <row r="28" spans="1:9" ht="12" customHeight="1">
      <c r="A28" s="422" t="str">
        <f>IFERROR(VLOOKUP(#REF!,пр.взв!$D$6:$Q$70,10,0),"")</f>
        <v/>
      </c>
      <c r="B28" s="352"/>
      <c r="C28" s="352"/>
      <c r="D28" s="352"/>
      <c r="E28" s="352"/>
      <c r="F28" s="352"/>
      <c r="G28" s="352"/>
      <c r="H28" s="342"/>
    </row>
    <row r="29" spans="1:9" ht="12" customHeight="1">
      <c r="A29" s="343"/>
      <c r="B29" s="346"/>
      <c r="C29" s="346"/>
      <c r="D29" s="346"/>
      <c r="E29" s="346"/>
      <c r="F29" s="346"/>
      <c r="G29" s="346"/>
      <c r="H29" s="344"/>
    </row>
    <row r="30" spans="1:9" ht="12" customHeight="1"/>
    <row r="31" spans="1:9" ht="12" customHeight="1"/>
    <row r="32" spans="1:9" ht="12" customHeight="1">
      <c r="A32" s="270" t="s">
        <v>341</v>
      </c>
      <c r="B32" s="270"/>
      <c r="C32" s="270"/>
      <c r="D32" s="270"/>
      <c r="E32" s="270"/>
      <c r="F32" s="270"/>
      <c r="G32" s="270"/>
      <c r="H32" s="270"/>
    </row>
    <row r="33" spans="1:8" ht="12" customHeight="1">
      <c r="A33" s="270"/>
      <c r="B33" s="270"/>
      <c r="C33" s="270"/>
      <c r="D33" s="270"/>
      <c r="E33" s="270"/>
      <c r="F33" s="270"/>
      <c r="G33" s="270"/>
      <c r="H33" s="270"/>
    </row>
    <row r="34" spans="1:8" ht="12" customHeight="1">
      <c r="A34" s="270"/>
      <c r="B34" s="270"/>
      <c r="C34" s="270"/>
      <c r="D34" s="270"/>
      <c r="E34" s="270"/>
      <c r="F34" s="270"/>
      <c r="G34" s="270"/>
      <c r="H34" s="270"/>
    </row>
    <row r="35" spans="1:8" ht="12" customHeight="1">
      <c r="A35" s="271"/>
      <c r="B35" s="271"/>
      <c r="C35" s="271"/>
      <c r="D35" s="271"/>
      <c r="E35" s="271"/>
      <c r="F35" s="271"/>
      <c r="G35" s="271"/>
      <c r="H35" s="271"/>
    </row>
    <row r="36" spans="1:8" ht="12" customHeight="1">
      <c r="A36" s="270"/>
      <c r="B36" s="270"/>
      <c r="C36" s="270"/>
      <c r="D36" s="270"/>
      <c r="E36" s="270"/>
      <c r="F36" s="270"/>
      <c r="G36" s="270"/>
      <c r="H36" s="270"/>
    </row>
    <row r="37" spans="1:8" ht="12" customHeight="1">
      <c r="A37" s="271"/>
      <c r="B37" s="271"/>
      <c r="C37" s="271"/>
      <c r="D37" s="271"/>
      <c r="E37" s="271"/>
      <c r="F37" s="271"/>
      <c r="G37" s="271"/>
      <c r="H37" s="271"/>
    </row>
    <row r="38" spans="1:8" ht="12" customHeight="1">
      <c r="A38" s="272"/>
      <c r="B38" s="272"/>
      <c r="C38" s="272"/>
      <c r="D38" s="272"/>
      <c r="E38" s="272"/>
      <c r="F38" s="272"/>
      <c r="G38" s="272"/>
      <c r="H38" s="272"/>
    </row>
    <row r="39" spans="1:8" ht="12" customHeight="1">
      <c r="A39" s="271"/>
      <c r="B39" s="271"/>
      <c r="C39" s="271"/>
      <c r="D39" s="271"/>
      <c r="E39" s="271"/>
      <c r="F39" s="271"/>
      <c r="G39" s="271"/>
      <c r="H39" s="271"/>
    </row>
    <row r="40" spans="1:8" ht="12" customHeight="1">
      <c r="A40" s="272"/>
      <c r="B40" s="272"/>
      <c r="C40" s="272"/>
      <c r="D40" s="272"/>
      <c r="E40" s="272"/>
      <c r="F40" s="272"/>
      <c r="G40" s="272"/>
      <c r="H40" s="272"/>
    </row>
    <row r="41" spans="1:8" ht="12" customHeight="1"/>
    <row r="42" spans="1:8" ht="12" customHeight="1"/>
    <row r="43" spans="1:8" ht="12" customHeight="1"/>
    <row r="44" spans="1:8" ht="12" customHeight="1"/>
    <row r="45" spans="1:8" ht="12" customHeight="1"/>
    <row r="46" spans="1:8" ht="12" customHeight="1"/>
    <row r="47" spans="1:8" ht="12" customHeight="1"/>
    <row r="48" spans="1: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  <row r="542" ht="12" customHeight="1"/>
    <row r="543" ht="12" customHeight="1"/>
    <row r="544" ht="12" customHeight="1"/>
    <row r="545" ht="12" customHeight="1"/>
    <row r="546" ht="12" customHeight="1"/>
    <row r="547" ht="12" customHeight="1"/>
    <row r="548" ht="12" customHeight="1"/>
    <row r="549" ht="12" customHeight="1"/>
    <row r="550" ht="12" customHeight="1"/>
    <row r="551" ht="12" customHeight="1"/>
    <row r="552" ht="12" customHeight="1"/>
    <row r="553" ht="12" customHeight="1"/>
    <row r="554" ht="12" customHeight="1"/>
    <row r="555" ht="12" customHeight="1"/>
    <row r="556" ht="12" customHeight="1"/>
    <row r="557" ht="12" customHeight="1"/>
    <row r="558" ht="12" customHeight="1"/>
    <row r="559" ht="12" customHeight="1"/>
    <row r="560" ht="12" customHeight="1"/>
    <row r="561" ht="12" customHeight="1"/>
    <row r="562" ht="12" customHeight="1"/>
    <row r="563" ht="12" customHeight="1"/>
    <row r="564" ht="12" customHeight="1"/>
    <row r="565" ht="12" customHeight="1"/>
    <row r="566" ht="12" customHeight="1"/>
    <row r="567" ht="12" customHeight="1"/>
    <row r="568" ht="12" customHeight="1"/>
    <row r="569" ht="12" customHeight="1"/>
    <row r="570" ht="12" customHeight="1"/>
    <row r="571" ht="12" customHeight="1"/>
    <row r="572" ht="12" customHeight="1"/>
    <row r="573" ht="12" customHeight="1"/>
    <row r="574" ht="12" customHeight="1"/>
    <row r="575" ht="12" customHeight="1"/>
    <row r="576" ht="12" customHeight="1"/>
    <row r="577" ht="12" customHeight="1"/>
    <row r="578" ht="12" customHeight="1"/>
    <row r="579" ht="12" customHeight="1"/>
    <row r="580" ht="12" customHeight="1"/>
    <row r="581" ht="12" customHeight="1"/>
    <row r="582" ht="12" customHeight="1"/>
    <row r="583" ht="12" customHeight="1"/>
    <row r="584" ht="12" customHeight="1"/>
    <row r="585" ht="12" customHeight="1"/>
    <row r="586" ht="12" customHeight="1"/>
    <row r="587" ht="12" customHeight="1"/>
    <row r="588" ht="12" customHeight="1"/>
    <row r="589" ht="12" customHeight="1"/>
    <row r="590" ht="12" customHeight="1"/>
    <row r="591" ht="12" customHeight="1"/>
    <row r="592" ht="12" customHeight="1"/>
    <row r="593" ht="12" customHeight="1"/>
    <row r="594" ht="12" customHeight="1"/>
    <row r="595" ht="12" customHeight="1"/>
    <row r="596" ht="12" customHeight="1"/>
    <row r="597" ht="12" customHeight="1"/>
    <row r="598" ht="12" customHeight="1"/>
    <row r="599" ht="12" customHeight="1"/>
    <row r="600" ht="12" customHeight="1"/>
    <row r="601" ht="12" customHeight="1"/>
    <row r="602" ht="12" customHeight="1"/>
    <row r="603" ht="12" customHeight="1"/>
    <row r="604" ht="12" customHeight="1"/>
    <row r="605" ht="12" customHeight="1"/>
    <row r="606" ht="12" customHeight="1"/>
    <row r="607" ht="12" customHeight="1"/>
    <row r="608" ht="12" customHeight="1"/>
    <row r="609" ht="12" customHeight="1"/>
    <row r="610" ht="12" customHeight="1"/>
    <row r="611" ht="12" customHeight="1"/>
    <row r="612" ht="12" customHeight="1"/>
    <row r="613" ht="12" customHeight="1"/>
    <row r="614" ht="12" customHeight="1"/>
    <row r="615" ht="12" customHeight="1"/>
    <row r="616" ht="12" customHeight="1"/>
    <row r="617" ht="12" customHeight="1"/>
    <row r="618" ht="12" customHeight="1"/>
    <row r="619" ht="12" customHeight="1"/>
    <row r="620" ht="12" customHeight="1"/>
    <row r="621" ht="12" customHeight="1"/>
    <row r="622" ht="12" customHeight="1"/>
    <row r="623" ht="12" customHeight="1"/>
    <row r="624" ht="12" customHeight="1"/>
    <row r="625" ht="12" customHeight="1"/>
    <row r="626" ht="12" customHeight="1"/>
    <row r="627" ht="12" customHeight="1"/>
    <row r="628" ht="12" customHeight="1"/>
    <row r="629" ht="12" customHeight="1"/>
    <row r="630" ht="12" customHeight="1"/>
    <row r="631" ht="12" customHeight="1"/>
    <row r="632" ht="12" customHeight="1"/>
    <row r="633" ht="12" customHeight="1"/>
    <row r="634" ht="12" customHeight="1"/>
    <row r="635" ht="12" customHeight="1"/>
    <row r="636" ht="12" customHeight="1"/>
    <row r="637" ht="12" customHeight="1"/>
    <row r="638" ht="12" customHeight="1"/>
    <row r="639" ht="12" customHeight="1"/>
    <row r="640" ht="12" customHeight="1"/>
    <row r="641" ht="12" customHeight="1"/>
    <row r="642" ht="12" customHeight="1"/>
    <row r="643" ht="12" customHeight="1"/>
    <row r="644" ht="12" customHeight="1"/>
    <row r="645" ht="12" customHeight="1"/>
    <row r="646" ht="12" customHeight="1"/>
    <row r="647" ht="12" customHeight="1"/>
    <row r="648" ht="12" customHeight="1"/>
    <row r="649" ht="12" customHeight="1"/>
    <row r="650" ht="12" customHeight="1"/>
    <row r="651" ht="12" customHeight="1"/>
    <row r="652" ht="12" customHeight="1"/>
    <row r="653" ht="12" customHeight="1"/>
    <row r="654" ht="12" customHeight="1"/>
    <row r="655" ht="12" customHeight="1"/>
    <row r="656" ht="12" customHeight="1"/>
    <row r="657" ht="12" customHeight="1"/>
    <row r="658" ht="12" customHeight="1"/>
    <row r="659" ht="12" customHeight="1"/>
    <row r="660" ht="12" customHeight="1"/>
    <row r="661" ht="12" customHeight="1"/>
    <row r="662" ht="12" customHeight="1"/>
    <row r="663" ht="12" customHeight="1"/>
    <row r="664" ht="12" customHeight="1"/>
    <row r="665" ht="12" customHeight="1"/>
    <row r="666" ht="12" customHeight="1"/>
    <row r="667" ht="12" customHeight="1"/>
    <row r="668" ht="12" customHeight="1"/>
    <row r="669" ht="12" customHeight="1"/>
    <row r="670" ht="12" customHeight="1"/>
    <row r="671" ht="12" customHeight="1"/>
    <row r="672" ht="12" customHeight="1"/>
    <row r="673" ht="12" customHeight="1"/>
    <row r="674" ht="12" customHeight="1"/>
    <row r="675" ht="12" customHeight="1"/>
    <row r="676" ht="12" customHeight="1"/>
    <row r="677" ht="12" customHeight="1"/>
    <row r="678" ht="12" customHeight="1"/>
    <row r="679" ht="12" customHeight="1"/>
    <row r="680" ht="12" customHeight="1"/>
    <row r="681" ht="12" customHeight="1"/>
    <row r="682" ht="12" customHeight="1"/>
    <row r="683" ht="12" customHeight="1"/>
    <row r="684" ht="12" customHeight="1"/>
    <row r="685" ht="12" customHeight="1"/>
    <row r="686" ht="12" customHeight="1"/>
    <row r="687" ht="12" customHeight="1"/>
    <row r="688" ht="12" customHeight="1"/>
    <row r="689" ht="12" customHeight="1"/>
    <row r="690" ht="12" customHeight="1"/>
    <row r="691" ht="12" customHeight="1"/>
    <row r="692" ht="12" customHeight="1"/>
    <row r="693" ht="12" customHeight="1"/>
    <row r="694" ht="12" customHeight="1"/>
    <row r="695" ht="12" customHeight="1"/>
    <row r="696" ht="12" customHeight="1"/>
    <row r="697" ht="12" customHeight="1"/>
    <row r="698" ht="12" customHeight="1"/>
    <row r="699" ht="12" customHeight="1"/>
    <row r="700" ht="12" customHeight="1"/>
    <row r="701" ht="12" customHeight="1"/>
    <row r="702" ht="12" customHeight="1"/>
    <row r="703" ht="12" customHeight="1"/>
    <row r="704" ht="12" customHeight="1"/>
    <row r="705" ht="12" customHeight="1"/>
    <row r="706" ht="12" customHeight="1"/>
    <row r="707" ht="12" customHeight="1"/>
    <row r="708" ht="12" customHeight="1"/>
    <row r="709" ht="12" customHeight="1"/>
    <row r="710" ht="12" customHeight="1"/>
    <row r="711" ht="12" customHeight="1"/>
    <row r="712" ht="12" customHeight="1"/>
    <row r="713" ht="12" customHeight="1"/>
    <row r="714" ht="12" customHeight="1"/>
    <row r="715" ht="12" customHeight="1"/>
    <row r="716" ht="12" customHeight="1"/>
    <row r="717" ht="12" customHeight="1"/>
    <row r="718" ht="12" customHeight="1"/>
    <row r="719" ht="12" customHeight="1"/>
    <row r="720" ht="12" customHeight="1"/>
    <row r="721" ht="12" customHeight="1"/>
    <row r="722" ht="12" customHeight="1"/>
    <row r="723" ht="12" customHeight="1"/>
    <row r="724" ht="12" customHeight="1"/>
    <row r="725" ht="12" customHeight="1"/>
    <row r="726" ht="12" customHeight="1"/>
    <row r="727" ht="12" customHeight="1"/>
    <row r="728" ht="12" customHeight="1"/>
    <row r="729" ht="12" customHeight="1"/>
    <row r="730" ht="12" customHeight="1"/>
    <row r="731" ht="12" customHeight="1"/>
    <row r="732" ht="12" customHeight="1"/>
    <row r="733" ht="12" customHeight="1"/>
    <row r="734" ht="12" customHeight="1"/>
    <row r="735" ht="12" customHeight="1"/>
    <row r="736" ht="12" customHeight="1"/>
    <row r="737" ht="12" customHeight="1"/>
    <row r="738" ht="12" customHeight="1"/>
    <row r="739" ht="12" customHeight="1"/>
    <row r="740" ht="12" customHeight="1"/>
    <row r="741" ht="12" customHeight="1"/>
    <row r="742" ht="12" customHeight="1"/>
    <row r="743" ht="12" customHeight="1"/>
    <row r="744" ht="12" customHeight="1"/>
    <row r="745" ht="12" customHeight="1"/>
    <row r="746" ht="12" customHeight="1"/>
    <row r="747" ht="12" customHeight="1"/>
    <row r="748" ht="12" customHeight="1"/>
    <row r="749" ht="12" customHeight="1"/>
    <row r="750" ht="12" customHeight="1"/>
    <row r="751" ht="12" customHeight="1"/>
    <row r="752" ht="12" customHeight="1"/>
    <row r="753" ht="12" customHeight="1"/>
    <row r="754" ht="12" customHeight="1"/>
    <row r="755" ht="12" customHeight="1"/>
    <row r="756" ht="12" customHeight="1"/>
    <row r="757" ht="12" customHeight="1"/>
    <row r="758" ht="12" customHeight="1"/>
    <row r="759" ht="12" customHeight="1"/>
    <row r="760" ht="12" customHeight="1"/>
    <row r="761" ht="12" customHeight="1"/>
    <row r="762" ht="12" customHeight="1"/>
    <row r="763" ht="12" customHeight="1"/>
    <row r="764" ht="12" customHeight="1"/>
    <row r="765" ht="12" customHeight="1"/>
    <row r="766" ht="12" customHeight="1"/>
    <row r="767" ht="12" customHeight="1"/>
    <row r="768" ht="12" customHeight="1"/>
    <row r="769" ht="12" customHeight="1"/>
    <row r="770" ht="12" customHeight="1"/>
    <row r="771" ht="12" customHeight="1"/>
    <row r="772" ht="12" customHeight="1"/>
    <row r="773" ht="12" customHeight="1"/>
    <row r="774" ht="12" customHeight="1"/>
    <row r="775" ht="12" customHeight="1"/>
    <row r="776" ht="12" customHeight="1"/>
    <row r="777" ht="12" customHeight="1"/>
    <row r="778" ht="12" customHeight="1"/>
    <row r="779" ht="12" customHeight="1"/>
    <row r="780" ht="12" customHeight="1"/>
    <row r="781" ht="12" customHeight="1"/>
    <row r="782" ht="12" customHeight="1"/>
    <row r="783" ht="12" customHeight="1"/>
    <row r="784" ht="12" customHeight="1"/>
    <row r="785" ht="12" customHeight="1"/>
    <row r="786" ht="12" customHeight="1"/>
    <row r="787" ht="12" customHeight="1"/>
    <row r="788" ht="12" customHeight="1"/>
    <row r="789" ht="12" customHeight="1"/>
    <row r="790" ht="12" customHeight="1"/>
    <row r="791" ht="12" customHeight="1"/>
    <row r="792" ht="12" customHeight="1"/>
    <row r="793" ht="12" customHeight="1"/>
    <row r="794" ht="12" customHeight="1"/>
    <row r="795" ht="12" customHeight="1"/>
    <row r="796" ht="12" customHeight="1"/>
    <row r="797" ht="12" customHeight="1"/>
    <row r="798" ht="12" customHeight="1"/>
    <row r="799" ht="12" customHeight="1"/>
    <row r="800" ht="12" customHeight="1"/>
    <row r="801" ht="12" customHeight="1"/>
    <row r="802" ht="12" customHeight="1"/>
    <row r="803" ht="12" customHeight="1"/>
    <row r="804" ht="12" customHeight="1"/>
    <row r="805" ht="12" customHeight="1"/>
    <row r="806" ht="12" customHeight="1"/>
    <row r="807" ht="12" customHeight="1"/>
    <row r="808" ht="12" customHeight="1"/>
    <row r="809" ht="12" customHeight="1"/>
    <row r="810" ht="12" customHeight="1"/>
    <row r="811" ht="12" customHeight="1"/>
    <row r="812" ht="12" customHeight="1"/>
    <row r="813" ht="12" customHeight="1"/>
    <row r="814" ht="12" customHeight="1"/>
    <row r="815" ht="12" customHeight="1"/>
    <row r="816" ht="12" customHeight="1"/>
    <row r="817" ht="12" customHeight="1"/>
    <row r="818" ht="12" customHeight="1"/>
    <row r="819" ht="12" customHeight="1"/>
    <row r="820" ht="12" customHeight="1"/>
    <row r="821" ht="12" customHeight="1"/>
    <row r="822" ht="12" customHeight="1"/>
    <row r="823" ht="12" customHeight="1"/>
    <row r="824" ht="12" customHeight="1"/>
    <row r="825" ht="12" customHeight="1"/>
    <row r="826" ht="12" customHeight="1"/>
    <row r="827" ht="12" customHeight="1"/>
    <row r="828" ht="12" customHeight="1"/>
    <row r="829" ht="12" customHeight="1"/>
    <row r="830" ht="12" customHeight="1"/>
    <row r="831" ht="12" customHeight="1"/>
    <row r="832" ht="12" customHeight="1"/>
    <row r="833" ht="12" customHeight="1"/>
    <row r="834" ht="12" customHeight="1"/>
    <row r="835" ht="12" customHeight="1"/>
    <row r="836" ht="12" customHeight="1"/>
    <row r="837" ht="12" customHeight="1"/>
    <row r="838" ht="12" customHeight="1"/>
    <row r="839" ht="12" customHeight="1"/>
    <row r="840" ht="12" customHeight="1"/>
    <row r="841" ht="12" customHeight="1"/>
    <row r="842" ht="12" customHeight="1"/>
    <row r="843" ht="12" customHeight="1"/>
    <row r="844" ht="12" customHeight="1"/>
    <row r="845" ht="12" customHeight="1"/>
    <row r="846" ht="12" customHeight="1"/>
    <row r="847" ht="12" customHeight="1"/>
    <row r="848" ht="12" customHeight="1"/>
    <row r="849" ht="12" customHeight="1"/>
    <row r="850" ht="12" customHeight="1"/>
    <row r="851" ht="12" customHeight="1"/>
    <row r="852" ht="12" customHeight="1"/>
    <row r="853" ht="12" customHeight="1"/>
    <row r="854" ht="12" customHeight="1"/>
    <row r="855" ht="12" customHeight="1"/>
    <row r="856" ht="12" customHeight="1"/>
    <row r="857" ht="12" customHeight="1"/>
    <row r="858" ht="12" customHeight="1"/>
    <row r="859" ht="12" customHeight="1"/>
    <row r="860" ht="12" customHeight="1"/>
    <row r="861" ht="12" customHeight="1"/>
    <row r="862" ht="12" customHeight="1"/>
    <row r="863" ht="12" customHeight="1"/>
    <row r="864" ht="12" customHeight="1"/>
    <row r="865" ht="12" customHeight="1"/>
    <row r="866" ht="12" customHeight="1"/>
    <row r="867" ht="12" customHeight="1"/>
    <row r="868" ht="12" customHeight="1"/>
    <row r="869" ht="12" customHeight="1"/>
    <row r="870" ht="12" customHeight="1"/>
    <row r="871" ht="12" customHeight="1"/>
    <row r="872" ht="12" customHeight="1"/>
    <row r="873" ht="12" customHeight="1"/>
    <row r="874" ht="12" customHeight="1"/>
    <row r="875" ht="12" customHeight="1"/>
    <row r="876" ht="12" customHeight="1"/>
    <row r="877" ht="12" customHeight="1"/>
    <row r="878" ht="12" customHeight="1"/>
    <row r="879" ht="12" customHeight="1"/>
    <row r="880" ht="12" customHeight="1"/>
    <row r="881" ht="12" customHeight="1"/>
    <row r="882" ht="12" customHeight="1"/>
    <row r="883" ht="12" customHeight="1"/>
    <row r="884" ht="12" customHeight="1"/>
    <row r="885" ht="12" customHeight="1"/>
    <row r="886" ht="12" customHeight="1"/>
    <row r="887" ht="12" customHeight="1"/>
    <row r="888" ht="12" customHeight="1"/>
    <row r="889" ht="12" customHeight="1"/>
    <row r="890" ht="12" customHeight="1"/>
    <row r="891" ht="12" customHeight="1"/>
    <row r="892" ht="12" customHeight="1"/>
    <row r="893" ht="12" customHeight="1"/>
    <row r="894" ht="12" customHeight="1"/>
    <row r="895" ht="12" customHeight="1"/>
    <row r="896" ht="12" customHeight="1"/>
    <row r="897" ht="12" customHeight="1"/>
    <row r="898" ht="12" customHeight="1"/>
    <row r="899" ht="12" customHeight="1"/>
    <row r="900" ht="12" customHeight="1"/>
    <row r="901" ht="12" customHeight="1"/>
    <row r="902" ht="12" customHeight="1"/>
    <row r="903" ht="12" customHeight="1"/>
    <row r="904" ht="12" customHeight="1"/>
    <row r="905" ht="12" customHeight="1"/>
    <row r="906" ht="12" customHeight="1"/>
    <row r="907" ht="12" customHeight="1"/>
    <row r="908" ht="12" customHeight="1"/>
    <row r="909" ht="12" customHeight="1"/>
    <row r="910" ht="12" customHeight="1"/>
    <row r="911" ht="12" customHeight="1"/>
    <row r="912" ht="12" customHeight="1"/>
    <row r="913" ht="12" customHeight="1"/>
    <row r="914" ht="12" customHeight="1"/>
    <row r="915" ht="12" customHeight="1"/>
    <row r="916" ht="12" customHeight="1"/>
    <row r="917" ht="12" customHeight="1"/>
    <row r="918" ht="12" customHeight="1"/>
    <row r="919" ht="12" customHeight="1"/>
    <row r="920" ht="12" customHeight="1"/>
    <row r="921" ht="12" customHeight="1"/>
    <row r="922" ht="12" customHeight="1"/>
    <row r="923" ht="12" customHeight="1"/>
    <row r="924" ht="12" customHeight="1"/>
    <row r="925" ht="12" customHeight="1"/>
    <row r="926" ht="12" customHeight="1"/>
    <row r="927" ht="12" customHeight="1"/>
    <row r="928" ht="12" customHeight="1"/>
    <row r="929" ht="12" customHeight="1"/>
    <row r="930" ht="12" customHeight="1"/>
    <row r="931" ht="12" customHeight="1"/>
    <row r="932" ht="12" customHeight="1"/>
    <row r="933" ht="12" customHeight="1"/>
    <row r="934" ht="12" customHeight="1"/>
    <row r="935" ht="12" customHeight="1"/>
    <row r="936" ht="12" customHeight="1"/>
    <row r="937" ht="12" customHeight="1"/>
    <row r="938" ht="12" customHeight="1"/>
    <row r="939" ht="12" customHeight="1"/>
    <row r="940" ht="12" customHeight="1"/>
    <row r="941" ht="12" customHeight="1"/>
    <row r="942" ht="12" customHeight="1"/>
    <row r="943" ht="12" customHeight="1"/>
    <row r="944" ht="12" customHeight="1"/>
    <row r="945" ht="12" customHeight="1"/>
    <row r="946" ht="12" customHeight="1"/>
    <row r="947" ht="12" customHeight="1"/>
    <row r="948" ht="12" customHeight="1"/>
    <row r="949" ht="12" customHeight="1"/>
    <row r="950" ht="12" customHeight="1"/>
    <row r="951" ht="12" customHeight="1"/>
    <row r="952" ht="12" customHeight="1"/>
    <row r="953" ht="12" customHeight="1"/>
    <row r="954" ht="12" customHeight="1"/>
    <row r="955" ht="12" customHeight="1"/>
    <row r="956" ht="12" customHeight="1"/>
    <row r="957" ht="12" customHeight="1"/>
    <row r="958" ht="12" customHeight="1"/>
    <row r="959" ht="12" customHeight="1"/>
    <row r="960" ht="12" customHeight="1"/>
    <row r="961" ht="12" customHeight="1"/>
    <row r="962" ht="12" customHeight="1"/>
    <row r="963" ht="12" customHeight="1"/>
    <row r="964" ht="12" customHeight="1"/>
    <row r="965" ht="12" customHeight="1"/>
    <row r="966" ht="12" customHeight="1"/>
    <row r="967" ht="12" customHeight="1"/>
    <row r="968" ht="12" customHeight="1"/>
    <row r="969" ht="12" customHeight="1"/>
    <row r="970" ht="12" customHeight="1"/>
    <row r="971" ht="12" customHeight="1"/>
    <row r="972" ht="12" customHeight="1"/>
    <row r="973" ht="12" customHeight="1"/>
    <row r="974" ht="12" customHeight="1"/>
    <row r="975" ht="12" customHeight="1"/>
    <row r="976" ht="12" customHeight="1"/>
    <row r="977" ht="12" customHeight="1"/>
    <row r="978" ht="12" customHeight="1"/>
    <row r="979" ht="12" customHeight="1"/>
    <row r="980" ht="12" customHeight="1"/>
    <row r="981" ht="12" customHeight="1"/>
    <row r="982" ht="12" customHeight="1"/>
    <row r="983" ht="12" customHeight="1"/>
    <row r="984" ht="12" customHeight="1"/>
    <row r="985" ht="12" customHeight="1"/>
    <row r="986" ht="12" customHeight="1"/>
    <row r="987" ht="12" customHeight="1"/>
    <row r="988" ht="12" customHeight="1"/>
    <row r="989" ht="12" customHeight="1"/>
    <row r="990" ht="12" customHeight="1"/>
    <row r="991" ht="12" customHeight="1"/>
    <row r="992" ht="12" customHeight="1"/>
    <row r="993" ht="12" customHeight="1"/>
    <row r="994" ht="12" customHeight="1"/>
    <row r="995" ht="12" customHeight="1"/>
    <row r="996" ht="12" customHeight="1"/>
    <row r="997" ht="12" customHeight="1"/>
    <row r="998" ht="12" customHeight="1"/>
    <row r="999" ht="12" customHeight="1"/>
    <row r="1000" ht="12" customHeight="1"/>
  </sheetData>
  <mergeCells count="25">
    <mergeCell ref="A28:H29"/>
    <mergeCell ref="A11:A14"/>
    <mergeCell ref="B11:G12"/>
    <mergeCell ref="H11:H12"/>
    <mergeCell ref="B13:D14"/>
    <mergeCell ref="E13:H14"/>
    <mergeCell ref="A16:A19"/>
    <mergeCell ref="H16:H17"/>
    <mergeCell ref="E18:H19"/>
    <mergeCell ref="B16:G17"/>
    <mergeCell ref="B18:D19"/>
    <mergeCell ref="A21:A24"/>
    <mergeCell ref="B21:G22"/>
    <mergeCell ref="H21:H22"/>
    <mergeCell ref="B23:D24"/>
    <mergeCell ref="E23:H24"/>
    <mergeCell ref="B8:D9"/>
    <mergeCell ref="E8:H9"/>
    <mergeCell ref="A1:H1"/>
    <mergeCell ref="A2:H2"/>
    <mergeCell ref="A3:H3"/>
    <mergeCell ref="D4:F4"/>
    <mergeCell ref="A6:A9"/>
    <mergeCell ref="B6:G7"/>
    <mergeCell ref="H6:H7"/>
  </mergeCells>
  <pageMargins left="0.75" right="0.75" top="1" bottom="1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00"/>
  </sheetPr>
  <dimension ref="A1:I1000"/>
  <sheetViews>
    <sheetView workbookViewId="0">
      <selection sqref="A1:H1"/>
    </sheetView>
  </sheetViews>
  <sheetFormatPr defaultColWidth="14.3984375" defaultRowHeight="15" customHeight="1"/>
  <cols>
    <col min="1" max="1" width="4.8984375" customWidth="1"/>
    <col min="2" max="2" width="14" customWidth="1"/>
    <col min="3" max="3" width="8.69921875" customWidth="1"/>
    <col min="4" max="4" width="14.59765625" customWidth="1"/>
    <col min="5" max="9" width="14.69921875" customWidth="1"/>
    <col min="10" max="26" width="8.69921875" customWidth="1"/>
  </cols>
  <sheetData>
    <row r="1" spans="1:8" ht="12.75" customHeight="1">
      <c r="A1" s="424" t="s">
        <v>342</v>
      </c>
      <c r="B1" s="289"/>
      <c r="C1" s="289"/>
      <c r="D1" s="289"/>
      <c r="E1" s="289"/>
      <c r="F1" s="289"/>
      <c r="G1" s="289"/>
      <c r="H1" s="289"/>
    </row>
    <row r="2" spans="1:8" ht="13.5" customHeight="1">
      <c r="A2" s="425"/>
      <c r="B2" s="289"/>
      <c r="C2" s="289"/>
      <c r="D2" s="289"/>
      <c r="E2" s="289"/>
      <c r="F2" s="289"/>
      <c r="G2" s="289"/>
      <c r="H2" s="424">
        <f>пр.взв!D4</f>
        <v>0</v>
      </c>
    </row>
    <row r="3" spans="1:8" ht="12" customHeight="1">
      <c r="A3" s="426">
        <v>2</v>
      </c>
      <c r="B3" s="313" t="e">
        <f>VLOOKUP(A3,#REF!,2,FALSE)</f>
        <v>#REF!</v>
      </c>
      <c r="C3" s="313" t="e">
        <f>VLOOKUP(A3,#REF!,3,FALSE)</f>
        <v>#REF!</v>
      </c>
      <c r="D3" s="313" t="e">
        <f>VLOOKUP(A3,#REF!,4,FALSE)</f>
        <v>#REF!</v>
      </c>
      <c r="H3" s="289"/>
    </row>
    <row r="4" spans="1:8" ht="12" customHeight="1">
      <c r="A4" s="427"/>
      <c r="B4" s="300"/>
      <c r="C4" s="300"/>
      <c r="D4" s="300"/>
      <c r="E4" s="73"/>
      <c r="F4" s="73"/>
      <c r="H4" s="424" t="s">
        <v>264</v>
      </c>
    </row>
    <row r="5" spans="1:8" ht="12" customHeight="1">
      <c r="A5" s="428">
        <v>34</v>
      </c>
      <c r="B5" s="306" t="e">
        <f>VLOOKUP(A5,#REF!,2,FALSE)</f>
        <v>#REF!</v>
      </c>
      <c r="C5" s="306" t="e">
        <f>VLOOKUP(A5,#REF!,3,FALSE)</f>
        <v>#REF!</v>
      </c>
      <c r="D5" s="306" t="e">
        <f>VLOOKUP(A5,#REF!,4,FALSE)</f>
        <v>#REF!</v>
      </c>
      <c r="E5" s="273"/>
      <c r="F5" s="73"/>
      <c r="G5" s="73"/>
      <c r="H5" s="289"/>
    </row>
    <row r="6" spans="1:8" ht="12" customHeight="1">
      <c r="A6" s="343"/>
      <c r="B6" s="305"/>
      <c r="C6" s="305"/>
      <c r="D6" s="305"/>
      <c r="E6" s="274"/>
      <c r="F6" s="84"/>
      <c r="G6" s="73"/>
    </row>
    <row r="7" spans="1:8" ht="12" customHeight="1">
      <c r="A7" s="426">
        <v>18</v>
      </c>
      <c r="B7" s="313" t="e">
        <f>VLOOKUP(A7,#REF!,2,FALSE)</f>
        <v>#REF!</v>
      </c>
      <c r="C7" s="313" t="e">
        <f>VLOOKUP(A7,#REF!,3,FALSE)</f>
        <v>#REF!</v>
      </c>
      <c r="D7" s="313" t="e">
        <f>VLOOKUP(A7,#REF!,4,FALSE)</f>
        <v>#REF!</v>
      </c>
      <c r="E7" s="274"/>
      <c r="F7" s="79"/>
      <c r="G7" s="73"/>
    </row>
    <row r="8" spans="1:8" ht="12" customHeight="1">
      <c r="A8" s="427"/>
      <c r="B8" s="300"/>
      <c r="C8" s="300"/>
      <c r="D8" s="300"/>
      <c r="E8" s="275"/>
      <c r="F8" s="276"/>
      <c r="G8" s="73"/>
    </row>
    <row r="9" spans="1:8" ht="12" customHeight="1">
      <c r="A9" s="428">
        <v>50</v>
      </c>
      <c r="B9" s="306" t="e">
        <f>VLOOKUP(A9,#REF!,2,FALSE)</f>
        <v>#REF!</v>
      </c>
      <c r="C9" s="306" t="e">
        <f>VLOOKUP(A9,#REF!,3,FALSE)</f>
        <v>#REF!</v>
      </c>
      <c r="D9" s="306" t="e">
        <f>VLOOKUP(A9,#REF!,4,FALSE)</f>
        <v>#REF!</v>
      </c>
      <c r="E9" s="277"/>
      <c r="F9" s="276"/>
      <c r="G9" s="73"/>
    </row>
    <row r="10" spans="1:8" ht="12" customHeight="1">
      <c r="A10" s="343"/>
      <c r="B10" s="305"/>
      <c r="C10" s="305"/>
      <c r="D10" s="305"/>
      <c r="E10" s="73"/>
      <c r="F10" s="276"/>
      <c r="G10" s="84"/>
    </row>
    <row r="11" spans="1:8" ht="12" customHeight="1">
      <c r="A11" s="426">
        <v>10</v>
      </c>
      <c r="B11" s="313" t="e">
        <f>VLOOKUP(A11,#REF!,2,FALSE)</f>
        <v>#REF!</v>
      </c>
      <c r="C11" s="313" t="e">
        <f>VLOOKUP(A11,#REF!,3,FALSE)</f>
        <v>#REF!</v>
      </c>
      <c r="D11" s="313" t="e">
        <f>VLOOKUP(A11,#REF!,4,FALSE)</f>
        <v>#REF!</v>
      </c>
      <c r="E11" s="73"/>
      <c r="F11" s="276"/>
      <c r="G11" s="79"/>
    </row>
    <row r="12" spans="1:8" ht="12" customHeight="1">
      <c r="A12" s="427"/>
      <c r="B12" s="300"/>
      <c r="C12" s="300"/>
      <c r="D12" s="300"/>
      <c r="E12" s="278"/>
      <c r="F12" s="276"/>
      <c r="G12" s="276"/>
    </row>
    <row r="13" spans="1:8" ht="12" customHeight="1">
      <c r="A13" s="428">
        <v>42</v>
      </c>
      <c r="B13" s="306" t="e">
        <f>VLOOKUP(A13,#REF!,2,FALSE)</f>
        <v>#REF!</v>
      </c>
      <c r="C13" s="306" t="e">
        <f>VLOOKUP(A13,#REF!,3,FALSE)</f>
        <v>#REF!</v>
      </c>
      <c r="D13" s="306" t="e">
        <f>VLOOKUP(A13,#REF!,4,FALSE)</f>
        <v>#REF!</v>
      </c>
      <c r="E13" s="273"/>
      <c r="F13" s="276"/>
      <c r="G13" s="276"/>
    </row>
    <row r="14" spans="1:8" ht="12" customHeight="1">
      <c r="A14" s="343"/>
      <c r="B14" s="305"/>
      <c r="C14" s="305"/>
      <c r="D14" s="305"/>
      <c r="E14" s="274"/>
      <c r="F14" s="279"/>
      <c r="G14" s="276"/>
    </row>
    <row r="15" spans="1:8" ht="12" customHeight="1">
      <c r="A15" s="426">
        <v>26</v>
      </c>
      <c r="B15" s="313" t="e">
        <f>VLOOKUP(A15,#REF!,2,FALSE)</f>
        <v>#REF!</v>
      </c>
      <c r="C15" s="313" t="e">
        <f>VLOOKUP(A15,#REF!,3,FALSE)</f>
        <v>#REF!</v>
      </c>
      <c r="D15" s="313" t="e">
        <f>VLOOKUP(A15,#REF!,4,FALSE)</f>
        <v>#REF!</v>
      </c>
      <c r="E15" s="274"/>
      <c r="F15" s="73"/>
      <c r="G15" s="276"/>
    </row>
    <row r="16" spans="1:8" ht="12" customHeight="1">
      <c r="A16" s="427"/>
      <c r="B16" s="300"/>
      <c r="C16" s="300"/>
      <c r="D16" s="300"/>
      <c r="E16" s="275"/>
      <c r="F16" s="73"/>
      <c r="G16" s="276"/>
    </row>
    <row r="17" spans="1:8" ht="12" customHeight="1">
      <c r="A17" s="428">
        <v>58</v>
      </c>
      <c r="B17" s="306" t="e">
        <f>VLOOKUP(A17,#REF!,2,FALSE)</f>
        <v>#REF!</v>
      </c>
      <c r="C17" s="306" t="e">
        <f>VLOOKUP(A17,#REF!,3,FALSE)</f>
        <v>#REF!</v>
      </c>
      <c r="D17" s="306" t="e">
        <f>VLOOKUP(A17,#REF!,4,FALSE)</f>
        <v>#REF!</v>
      </c>
      <c r="E17" s="277"/>
      <c r="F17" s="73"/>
      <c r="G17" s="276"/>
    </row>
    <row r="18" spans="1:8" ht="12" customHeight="1">
      <c r="A18" s="343"/>
      <c r="B18" s="305"/>
      <c r="C18" s="305"/>
      <c r="D18" s="305"/>
      <c r="E18" s="73"/>
      <c r="F18" s="73"/>
      <c r="G18" s="276"/>
    </row>
    <row r="19" spans="1:8" ht="12" customHeight="1">
      <c r="A19" s="426">
        <v>6</v>
      </c>
      <c r="B19" s="313" t="e">
        <f>VLOOKUP(A19,#REF!,2,FALSE)</f>
        <v>#REF!</v>
      </c>
      <c r="C19" s="313" t="e">
        <f>VLOOKUP(A19,#REF!,3,FALSE)</f>
        <v>#REF!</v>
      </c>
      <c r="D19" s="313" t="e">
        <f>VLOOKUP(A19,#REF!,4,FALSE)</f>
        <v>#REF!</v>
      </c>
      <c r="E19" s="73"/>
      <c r="F19" s="73"/>
      <c r="G19" s="276"/>
      <c r="H19" s="280"/>
    </row>
    <row r="20" spans="1:8" ht="12" customHeight="1">
      <c r="A20" s="427"/>
      <c r="B20" s="300"/>
      <c r="C20" s="300"/>
      <c r="D20" s="300"/>
      <c r="E20" s="278"/>
      <c r="F20" s="73"/>
      <c r="G20" s="276"/>
      <c r="H20" s="102"/>
    </row>
    <row r="21" spans="1:8" ht="12" customHeight="1">
      <c r="A21" s="428">
        <v>38</v>
      </c>
      <c r="B21" s="306" t="e">
        <f>VLOOKUP(A21,#REF!,2,FALSE)</f>
        <v>#REF!</v>
      </c>
      <c r="C21" s="306" t="e">
        <f>VLOOKUP(A21,#REF!,3,FALSE)</f>
        <v>#REF!</v>
      </c>
      <c r="D21" s="306" t="e">
        <f>VLOOKUP(A21,#REF!,4,FALSE)</f>
        <v>#REF!</v>
      </c>
      <c r="E21" s="273"/>
      <c r="F21" s="73"/>
      <c r="G21" s="276"/>
      <c r="H21" s="102"/>
    </row>
    <row r="22" spans="1:8" ht="12" customHeight="1">
      <c r="A22" s="343"/>
      <c r="B22" s="305"/>
      <c r="C22" s="305"/>
      <c r="D22" s="305"/>
      <c r="E22" s="274"/>
      <c r="F22" s="84"/>
      <c r="G22" s="276"/>
      <c r="H22" s="102"/>
    </row>
    <row r="23" spans="1:8" ht="12" customHeight="1">
      <c r="A23" s="426">
        <v>22</v>
      </c>
      <c r="B23" s="313" t="e">
        <f>VLOOKUP(A23,#REF!,2,FALSE)</f>
        <v>#REF!</v>
      </c>
      <c r="C23" s="313" t="e">
        <f>VLOOKUP(A23,#REF!,3,FALSE)</f>
        <v>#REF!</v>
      </c>
      <c r="D23" s="313" t="e">
        <f>VLOOKUP(A23,#REF!,4,FALSE)</f>
        <v>#REF!</v>
      </c>
      <c r="E23" s="274"/>
      <c r="F23" s="79"/>
      <c r="G23" s="276"/>
      <c r="H23" s="102"/>
    </row>
    <row r="24" spans="1:8" ht="12" customHeight="1">
      <c r="A24" s="427"/>
      <c r="B24" s="300"/>
      <c r="C24" s="300"/>
      <c r="D24" s="300"/>
      <c r="E24" s="275"/>
      <c r="F24" s="276"/>
      <c r="G24" s="276"/>
      <c r="H24" s="102"/>
    </row>
    <row r="25" spans="1:8" ht="12" customHeight="1">
      <c r="A25" s="428">
        <v>54</v>
      </c>
      <c r="B25" s="306" t="e">
        <f>VLOOKUP(A25,#REF!,2,FALSE)</f>
        <v>#REF!</v>
      </c>
      <c r="C25" s="306" t="e">
        <f>VLOOKUP(A25,#REF!,3,FALSE)</f>
        <v>#REF!</v>
      </c>
      <c r="D25" s="306" t="e">
        <f>VLOOKUP(A25,#REF!,4,FALSE)</f>
        <v>#REF!</v>
      </c>
      <c r="E25" s="277"/>
      <c r="F25" s="276"/>
      <c r="G25" s="276"/>
      <c r="H25" s="102"/>
    </row>
    <row r="26" spans="1:8" ht="12" customHeight="1">
      <c r="A26" s="343"/>
      <c r="B26" s="305"/>
      <c r="C26" s="305"/>
      <c r="D26" s="305"/>
      <c r="E26" s="73"/>
      <c r="F26" s="276"/>
      <c r="G26" s="276"/>
      <c r="H26" s="102"/>
    </row>
    <row r="27" spans="1:8" ht="12" customHeight="1">
      <c r="A27" s="426">
        <v>14</v>
      </c>
      <c r="B27" s="313" t="e">
        <f>VLOOKUP(A27,#REF!,2,FALSE)</f>
        <v>#REF!</v>
      </c>
      <c r="C27" s="313" t="e">
        <f>VLOOKUP(A27,#REF!,3,FALSE)</f>
        <v>#REF!</v>
      </c>
      <c r="D27" s="313" t="e">
        <f>VLOOKUP(A27,#REF!,4,FALSE)</f>
        <v>#REF!</v>
      </c>
      <c r="E27" s="73"/>
      <c r="F27" s="276"/>
      <c r="G27" s="279"/>
      <c r="H27" s="102"/>
    </row>
    <row r="28" spans="1:8" ht="12" customHeight="1">
      <c r="A28" s="427"/>
      <c r="B28" s="300"/>
      <c r="C28" s="300"/>
      <c r="D28" s="300"/>
      <c r="E28" s="278"/>
      <c r="F28" s="276"/>
      <c r="G28" s="73"/>
      <c r="H28" s="102"/>
    </row>
    <row r="29" spans="1:8" ht="12" customHeight="1">
      <c r="A29" s="428">
        <v>46</v>
      </c>
      <c r="B29" s="306" t="e">
        <f>VLOOKUP(A29,#REF!,2,FALSE)</f>
        <v>#REF!</v>
      </c>
      <c r="C29" s="306" t="e">
        <f>VLOOKUP(A29,#REF!,3,FALSE)</f>
        <v>#REF!</v>
      </c>
      <c r="D29" s="306" t="e">
        <f>VLOOKUP(A29,#REF!,4,FALSE)</f>
        <v>#REF!</v>
      </c>
      <c r="E29" s="273"/>
      <c r="F29" s="276"/>
      <c r="G29" s="73"/>
      <c r="H29" s="102"/>
    </row>
    <row r="30" spans="1:8" ht="12" customHeight="1">
      <c r="A30" s="343"/>
      <c r="B30" s="305"/>
      <c r="C30" s="305"/>
      <c r="D30" s="305"/>
      <c r="E30" s="274"/>
      <c r="F30" s="279"/>
      <c r="G30" s="73"/>
      <c r="H30" s="102"/>
    </row>
    <row r="31" spans="1:8" ht="12" customHeight="1">
      <c r="A31" s="426">
        <v>30</v>
      </c>
      <c r="B31" s="313" t="e">
        <f>VLOOKUP(A31,#REF!,2,FALSE)</f>
        <v>#REF!</v>
      </c>
      <c r="C31" s="313" t="e">
        <f>VLOOKUP(A31,#REF!,3,FALSE)</f>
        <v>#REF!</v>
      </c>
      <c r="D31" s="313" t="e">
        <f>VLOOKUP(A31,#REF!,4,FALSE)</f>
        <v>#REF!</v>
      </c>
      <c r="E31" s="274"/>
      <c r="F31" s="73"/>
      <c r="G31" s="73"/>
      <c r="H31" s="102"/>
    </row>
    <row r="32" spans="1:8" ht="12" customHeight="1">
      <c r="A32" s="427"/>
      <c r="B32" s="300"/>
      <c r="C32" s="300"/>
      <c r="D32" s="300"/>
      <c r="E32" s="275"/>
      <c r="F32" s="73"/>
      <c r="G32" s="73"/>
      <c r="H32" s="102"/>
    </row>
    <row r="33" spans="1:8" ht="12" customHeight="1">
      <c r="A33" s="428">
        <v>62</v>
      </c>
      <c r="B33" s="306" t="e">
        <f>VLOOKUP(A33,#REF!,2,FALSE)</f>
        <v>#REF!</v>
      </c>
      <c r="C33" s="306" t="e">
        <f>VLOOKUP(A33,#REF!,3,FALSE)</f>
        <v>#REF!</v>
      </c>
      <c r="D33" s="306" t="e">
        <f>VLOOKUP(A33,#REF!,4,FALSE)</f>
        <v>#REF!</v>
      </c>
      <c r="E33" s="277"/>
      <c r="F33" s="73"/>
      <c r="G33" s="73"/>
      <c r="H33" s="102"/>
    </row>
    <row r="34" spans="1:8" ht="12" customHeight="1">
      <c r="A34" s="343"/>
      <c r="B34" s="305"/>
      <c r="C34" s="305"/>
      <c r="D34" s="305"/>
      <c r="H34" s="102"/>
    </row>
    <row r="35" spans="1:8" ht="12" customHeight="1">
      <c r="A35" s="124"/>
      <c r="B35" s="6"/>
      <c r="C35" s="6"/>
      <c r="D35" s="6"/>
      <c r="E35" s="73"/>
      <c r="F35" s="73"/>
      <c r="G35" s="73"/>
      <c r="H35" s="281"/>
    </row>
    <row r="36" spans="1:8" ht="12" customHeight="1">
      <c r="A36" s="426">
        <v>4</v>
      </c>
      <c r="B36" s="313" t="e">
        <f>VLOOKUP(A36,#REF!,2,FALSE)</f>
        <v>#REF!</v>
      </c>
      <c r="C36" s="313" t="e">
        <f>VLOOKUP(A36,#REF!,3,FALSE)</f>
        <v>#REF!</v>
      </c>
      <c r="D36" s="313" t="e">
        <f>VLOOKUP(A36,#REF!,4,FALSE)</f>
        <v>#REF!</v>
      </c>
      <c r="H36" s="102"/>
    </row>
    <row r="37" spans="1:8" ht="12" customHeight="1">
      <c r="A37" s="427"/>
      <c r="B37" s="300"/>
      <c r="C37" s="300"/>
      <c r="D37" s="300"/>
      <c r="E37" s="73"/>
      <c r="F37" s="73"/>
      <c r="H37" s="102"/>
    </row>
    <row r="38" spans="1:8" ht="12" customHeight="1">
      <c r="A38" s="428">
        <v>36</v>
      </c>
      <c r="B38" s="306" t="e">
        <f>VLOOKUP(A38,#REF!,2,FALSE)</f>
        <v>#REF!</v>
      </c>
      <c r="C38" s="306" t="e">
        <f>VLOOKUP(A38,#REF!,3,FALSE)</f>
        <v>#REF!</v>
      </c>
      <c r="D38" s="306" t="e">
        <f>VLOOKUP(A38,#REF!,4,FALSE)</f>
        <v>#REF!</v>
      </c>
      <c r="E38" s="273"/>
      <c r="F38" s="73"/>
      <c r="G38" s="73"/>
      <c r="H38" s="102"/>
    </row>
    <row r="39" spans="1:8" ht="12" customHeight="1">
      <c r="A39" s="343"/>
      <c r="B39" s="305"/>
      <c r="C39" s="305"/>
      <c r="D39" s="305"/>
      <c r="E39" s="274"/>
      <c r="F39" s="84"/>
      <c r="G39" s="73"/>
      <c r="H39" s="102"/>
    </row>
    <row r="40" spans="1:8" ht="12" customHeight="1">
      <c r="A40" s="429">
        <v>20</v>
      </c>
      <c r="B40" s="313" t="e">
        <f>VLOOKUP(A40,#REF!,2,FALSE)</f>
        <v>#REF!</v>
      </c>
      <c r="C40" s="313" t="e">
        <f>VLOOKUP(A40,#REF!,3,FALSE)</f>
        <v>#REF!</v>
      </c>
      <c r="D40" s="313" t="e">
        <f>VLOOKUP(A40,#REF!,4,FALSE)</f>
        <v>#REF!</v>
      </c>
      <c r="E40" s="274"/>
      <c r="F40" s="79"/>
      <c r="G40" s="73"/>
      <c r="H40" s="102"/>
    </row>
    <row r="41" spans="1:8" ht="12" customHeight="1">
      <c r="A41" s="427"/>
      <c r="B41" s="300"/>
      <c r="C41" s="300"/>
      <c r="D41" s="300"/>
      <c r="E41" s="275"/>
      <c r="F41" s="276"/>
      <c r="G41" s="73"/>
      <c r="H41" s="102"/>
    </row>
    <row r="42" spans="1:8" ht="12" customHeight="1">
      <c r="A42" s="428">
        <v>52</v>
      </c>
      <c r="B42" s="306" t="e">
        <f>VLOOKUP(A42,#REF!,2,FALSE)</f>
        <v>#REF!</v>
      </c>
      <c r="C42" s="306" t="e">
        <f>VLOOKUP(A42,#REF!,3,FALSE)</f>
        <v>#REF!</v>
      </c>
      <c r="D42" s="306" t="e">
        <f>VLOOKUP(A42,#REF!,4,FALSE)</f>
        <v>#REF!</v>
      </c>
      <c r="E42" s="277"/>
      <c r="F42" s="276"/>
      <c r="G42" s="73"/>
      <c r="H42" s="102"/>
    </row>
    <row r="43" spans="1:8" ht="12" customHeight="1">
      <c r="A43" s="343"/>
      <c r="B43" s="305"/>
      <c r="C43" s="305"/>
      <c r="D43" s="305"/>
      <c r="E43" s="73"/>
      <c r="F43" s="276"/>
      <c r="G43" s="84"/>
      <c r="H43" s="102"/>
    </row>
    <row r="44" spans="1:8" ht="12" customHeight="1">
      <c r="A44" s="426">
        <v>12</v>
      </c>
      <c r="B44" s="313" t="e">
        <f>VLOOKUP(A44,#REF!,2,FALSE)</f>
        <v>#REF!</v>
      </c>
      <c r="C44" s="313" t="e">
        <f>VLOOKUP(A44,#REF!,3,FALSE)</f>
        <v>#REF!</v>
      </c>
      <c r="D44" s="313" t="e">
        <f>VLOOKUP(A44,#REF!,4,FALSE)</f>
        <v>#REF!</v>
      </c>
      <c r="E44" s="73"/>
      <c r="F44" s="276"/>
      <c r="G44" s="79"/>
      <c r="H44" s="102"/>
    </row>
    <row r="45" spans="1:8" ht="12" customHeight="1">
      <c r="A45" s="427"/>
      <c r="B45" s="300"/>
      <c r="C45" s="300"/>
      <c r="D45" s="300"/>
      <c r="E45" s="278"/>
      <c r="F45" s="276"/>
      <c r="G45" s="276"/>
      <c r="H45" s="102"/>
    </row>
    <row r="46" spans="1:8" ht="12" customHeight="1">
      <c r="A46" s="428">
        <v>44</v>
      </c>
      <c r="B46" s="306" t="e">
        <f>VLOOKUP(A46,#REF!,2,FALSE)</f>
        <v>#REF!</v>
      </c>
      <c r="C46" s="306" t="e">
        <f>VLOOKUP(A46,#REF!,3,FALSE)</f>
        <v>#REF!</v>
      </c>
      <c r="D46" s="306" t="e">
        <f>VLOOKUP(A46,#REF!,4,FALSE)</f>
        <v>#REF!</v>
      </c>
      <c r="E46" s="273"/>
      <c r="F46" s="276"/>
      <c r="G46" s="276"/>
      <c r="H46" s="102"/>
    </row>
    <row r="47" spans="1:8" ht="12" customHeight="1">
      <c r="A47" s="343"/>
      <c r="B47" s="305"/>
      <c r="C47" s="305"/>
      <c r="D47" s="305"/>
      <c r="E47" s="274"/>
      <c r="F47" s="279"/>
      <c r="G47" s="276"/>
      <c r="H47" s="102"/>
    </row>
    <row r="48" spans="1:8" ht="12" customHeight="1">
      <c r="A48" s="426">
        <v>28</v>
      </c>
      <c r="B48" s="313" t="e">
        <f>VLOOKUP(A48,#REF!,2,FALSE)</f>
        <v>#REF!</v>
      </c>
      <c r="C48" s="313" t="e">
        <f>VLOOKUP(A48,#REF!,3,FALSE)</f>
        <v>#REF!</v>
      </c>
      <c r="D48" s="313" t="e">
        <f>VLOOKUP(A48,#REF!,4,FALSE)</f>
        <v>#REF!</v>
      </c>
      <c r="E48" s="274"/>
      <c r="F48" s="73"/>
      <c r="G48" s="276"/>
      <c r="H48" s="102"/>
    </row>
    <row r="49" spans="1:8" ht="12" customHeight="1">
      <c r="A49" s="427"/>
      <c r="B49" s="300"/>
      <c r="C49" s="300"/>
      <c r="D49" s="300"/>
      <c r="E49" s="275"/>
      <c r="F49" s="73"/>
      <c r="G49" s="276"/>
      <c r="H49" s="102"/>
    </row>
    <row r="50" spans="1:8" ht="12" customHeight="1">
      <c r="A50" s="428">
        <v>60</v>
      </c>
      <c r="B50" s="306" t="e">
        <f>VLOOKUP(A50,#REF!,2,FALSE)</f>
        <v>#REF!</v>
      </c>
      <c r="C50" s="306" t="e">
        <f>VLOOKUP(A50,#REF!,3,FALSE)</f>
        <v>#REF!</v>
      </c>
      <c r="D50" s="306" t="e">
        <f>VLOOKUP(A50,#REF!,4,FALSE)</f>
        <v>#REF!</v>
      </c>
      <c r="E50" s="277"/>
      <c r="F50" s="73"/>
      <c r="G50" s="276"/>
      <c r="H50" s="102"/>
    </row>
    <row r="51" spans="1:8" ht="12" customHeight="1">
      <c r="A51" s="343"/>
      <c r="B51" s="305"/>
      <c r="C51" s="305"/>
      <c r="D51" s="305"/>
      <c r="E51" s="73"/>
      <c r="F51" s="73"/>
      <c r="G51" s="276"/>
      <c r="H51" s="102"/>
    </row>
    <row r="52" spans="1:8" ht="12" customHeight="1">
      <c r="A52" s="426">
        <v>8</v>
      </c>
      <c r="B52" s="313" t="e">
        <f>VLOOKUP(A52,#REF!,2,FALSE)</f>
        <v>#REF!</v>
      </c>
      <c r="C52" s="313" t="e">
        <f>VLOOKUP(A52,#REF!,3,FALSE)</f>
        <v>#REF!</v>
      </c>
      <c r="D52" s="313" t="e">
        <f>VLOOKUP(A52,#REF!,4,FALSE)</f>
        <v>#REF!</v>
      </c>
      <c r="E52" s="73"/>
      <c r="F52" s="73"/>
      <c r="G52" s="276"/>
      <c r="H52" s="102"/>
    </row>
    <row r="53" spans="1:8" ht="12" customHeight="1">
      <c r="A53" s="427"/>
      <c r="B53" s="300"/>
      <c r="C53" s="300"/>
      <c r="D53" s="300"/>
      <c r="E53" s="278"/>
      <c r="F53" s="73"/>
      <c r="G53" s="276"/>
      <c r="H53" s="281"/>
    </row>
    <row r="54" spans="1:8" ht="12" customHeight="1">
      <c r="A54" s="428">
        <v>40</v>
      </c>
      <c r="B54" s="306" t="e">
        <f>VLOOKUP(A54,#REF!,2,FALSE)</f>
        <v>#REF!</v>
      </c>
      <c r="C54" s="306" t="e">
        <f>VLOOKUP(A54,#REF!,3,FALSE)</f>
        <v>#REF!</v>
      </c>
      <c r="D54" s="306" t="e">
        <f>VLOOKUP(A54,#REF!,4,FALSE)</f>
        <v>#REF!</v>
      </c>
      <c r="E54" s="273"/>
      <c r="F54" s="73"/>
      <c r="G54" s="276"/>
    </row>
    <row r="55" spans="1:8" ht="12" customHeight="1">
      <c r="A55" s="343"/>
      <c r="B55" s="305"/>
      <c r="C55" s="305"/>
      <c r="D55" s="305"/>
      <c r="E55" s="274"/>
      <c r="F55" s="84"/>
      <c r="G55" s="276"/>
    </row>
    <row r="56" spans="1:8" ht="12" customHeight="1">
      <c r="A56" s="426">
        <v>24</v>
      </c>
      <c r="B56" s="313" t="e">
        <f>VLOOKUP(A56,#REF!,2,FALSE)</f>
        <v>#REF!</v>
      </c>
      <c r="C56" s="313" t="e">
        <f>VLOOKUP(A56,#REF!,3,FALSE)</f>
        <v>#REF!</v>
      </c>
      <c r="D56" s="313" t="e">
        <f>VLOOKUP(A56,#REF!,4,FALSE)</f>
        <v>#REF!</v>
      </c>
      <c r="E56" s="274"/>
      <c r="F56" s="79"/>
      <c r="G56" s="276"/>
    </row>
    <row r="57" spans="1:8" ht="12" customHeight="1">
      <c r="A57" s="427"/>
      <c r="B57" s="300"/>
      <c r="C57" s="300"/>
      <c r="D57" s="300"/>
      <c r="E57" s="275"/>
      <c r="F57" s="276"/>
      <c r="G57" s="276"/>
    </row>
    <row r="58" spans="1:8" ht="12" customHeight="1">
      <c r="A58" s="428">
        <v>56</v>
      </c>
      <c r="B58" s="306" t="e">
        <f>VLOOKUP(A58,#REF!,2,FALSE)</f>
        <v>#REF!</v>
      </c>
      <c r="C58" s="306" t="e">
        <f>VLOOKUP(A58,#REF!,3,FALSE)</f>
        <v>#REF!</v>
      </c>
      <c r="D58" s="306" t="e">
        <f>VLOOKUP(A58,#REF!,4,FALSE)</f>
        <v>#REF!</v>
      </c>
      <c r="E58" s="277"/>
      <c r="F58" s="276"/>
      <c r="G58" s="276"/>
    </row>
    <row r="59" spans="1:8" ht="12" customHeight="1">
      <c r="A59" s="343"/>
      <c r="B59" s="305"/>
      <c r="C59" s="305"/>
      <c r="D59" s="305"/>
      <c r="E59" s="73"/>
      <c r="F59" s="276"/>
      <c r="G59" s="276"/>
    </row>
    <row r="60" spans="1:8" ht="12" customHeight="1">
      <c r="A60" s="426">
        <v>16</v>
      </c>
      <c r="B60" s="313" t="e">
        <f>VLOOKUP(A60,#REF!,2,FALSE)</f>
        <v>#REF!</v>
      </c>
      <c r="C60" s="313" t="e">
        <f>VLOOKUP(A60,#REF!,3,FALSE)</f>
        <v>#REF!</v>
      </c>
      <c r="D60" s="313" t="e">
        <f>VLOOKUP(A60,#REF!,4,FALSE)</f>
        <v>#REF!</v>
      </c>
      <c r="E60" s="73"/>
      <c r="F60" s="276"/>
      <c r="G60" s="279"/>
    </row>
    <row r="61" spans="1:8" ht="12" customHeight="1">
      <c r="A61" s="427"/>
      <c r="B61" s="300"/>
      <c r="C61" s="300"/>
      <c r="D61" s="300"/>
      <c r="E61" s="278"/>
      <c r="F61" s="276"/>
      <c r="G61" s="73"/>
    </row>
    <row r="62" spans="1:8" ht="12" customHeight="1">
      <c r="A62" s="428">
        <v>48</v>
      </c>
      <c r="B62" s="306" t="e">
        <f>VLOOKUP(A62,#REF!,2,FALSE)</f>
        <v>#REF!</v>
      </c>
      <c r="C62" s="306" t="e">
        <f>VLOOKUP(A62,#REF!,3,FALSE)</f>
        <v>#REF!</v>
      </c>
      <c r="D62" s="306" t="e">
        <f>VLOOKUP(A62,#REF!,4,FALSE)</f>
        <v>#REF!</v>
      </c>
      <c r="E62" s="273"/>
      <c r="F62" s="276"/>
      <c r="G62" s="73"/>
    </row>
    <row r="63" spans="1:8" ht="12" customHeight="1">
      <c r="A63" s="343"/>
      <c r="B63" s="305"/>
      <c r="C63" s="305"/>
      <c r="D63" s="305"/>
      <c r="E63" s="274"/>
      <c r="F63" s="279"/>
      <c r="G63" s="73"/>
    </row>
    <row r="64" spans="1:8" ht="12" customHeight="1">
      <c r="A64" s="426">
        <v>32</v>
      </c>
      <c r="B64" s="313" t="e">
        <f>VLOOKUP(A64,#REF!,2,FALSE)</f>
        <v>#REF!</v>
      </c>
      <c r="C64" s="313" t="e">
        <f>VLOOKUP(A64,#REF!,3,FALSE)</f>
        <v>#REF!</v>
      </c>
      <c r="D64" s="313" t="e">
        <f>VLOOKUP(A64,#REF!,4,FALSE)</f>
        <v>#REF!</v>
      </c>
      <c r="E64" s="274"/>
      <c r="F64" s="73"/>
      <c r="G64" s="73"/>
    </row>
    <row r="65" spans="1:9" ht="12" customHeight="1">
      <c r="A65" s="427"/>
      <c r="B65" s="300"/>
      <c r="C65" s="300"/>
      <c r="D65" s="300"/>
      <c r="E65" s="275"/>
      <c r="F65" s="73"/>
      <c r="G65" s="73"/>
    </row>
    <row r="66" spans="1:9" ht="12" customHeight="1">
      <c r="A66" s="428">
        <v>64</v>
      </c>
      <c r="B66" s="306" t="e">
        <f>VLOOKUP(A66,#REF!,2,FALSE)</f>
        <v>#REF!</v>
      </c>
      <c r="C66" s="306" t="e">
        <f>VLOOKUP(A66,#REF!,3,FALSE)</f>
        <v>#REF!</v>
      </c>
      <c r="D66" s="306" t="e">
        <f>VLOOKUP(A66,#REF!,4,FALSE)</f>
        <v>#REF!</v>
      </c>
      <c r="E66" s="277"/>
      <c r="F66" s="73"/>
      <c r="G66" s="73"/>
    </row>
    <row r="67" spans="1:9" ht="12" customHeight="1">
      <c r="A67" s="343"/>
      <c r="B67" s="305"/>
      <c r="C67" s="305"/>
      <c r="D67" s="305"/>
    </row>
    <row r="68" spans="1:9" ht="12" customHeight="1">
      <c r="B68" s="6"/>
      <c r="C68" s="6"/>
      <c r="D68" s="6"/>
    </row>
    <row r="69" spans="1:9" ht="27.75" customHeight="1">
      <c r="B69" s="6"/>
      <c r="C69" s="6"/>
      <c r="D69" s="6"/>
    </row>
    <row r="70" spans="1:9" ht="19.5" customHeight="1">
      <c r="A70" s="67" t="s">
        <v>343</v>
      </c>
      <c r="B70" s="6"/>
      <c r="C70" s="6"/>
      <c r="D70" s="6"/>
      <c r="E70" s="430">
        <f>H2</f>
        <v>0</v>
      </c>
      <c r="F70" s="6"/>
      <c r="G70" s="67" t="s">
        <v>344</v>
      </c>
      <c r="H70" s="6"/>
    </row>
    <row r="71" spans="1:9" ht="12" customHeight="1">
      <c r="A71" s="6"/>
      <c r="B71" s="6"/>
      <c r="C71" s="6"/>
      <c r="D71" s="6"/>
      <c r="E71" s="289"/>
      <c r="F71" s="6"/>
      <c r="G71" s="6"/>
      <c r="H71" s="6"/>
    </row>
    <row r="72" spans="1:9" ht="19.5" customHeight="1">
      <c r="A72" s="6"/>
      <c r="B72" s="6"/>
      <c r="C72" s="6"/>
      <c r="D72" s="6"/>
      <c r="E72" s="6"/>
      <c r="F72" s="6"/>
      <c r="G72" s="6"/>
      <c r="H72" s="6"/>
    </row>
    <row r="73" spans="1:9" ht="19.5" customHeight="1">
      <c r="A73" s="107"/>
      <c r="B73" s="108"/>
      <c r="C73" s="75"/>
      <c r="D73" s="75"/>
      <c r="E73" s="75"/>
      <c r="G73" s="6"/>
      <c r="H73" s="6"/>
      <c r="I73" s="6"/>
    </row>
    <row r="74" spans="1:9" ht="19.5" customHeight="1">
      <c r="A74" s="6"/>
      <c r="B74" s="104"/>
      <c r="G74" s="6"/>
      <c r="H74" s="6"/>
      <c r="I74" s="6"/>
    </row>
    <row r="75" spans="1:9" ht="19.5" customHeight="1">
      <c r="A75" s="6"/>
      <c r="B75" s="282"/>
      <c r="C75" s="283"/>
      <c r="D75" s="284"/>
      <c r="E75" s="75"/>
      <c r="G75" s="285"/>
      <c r="H75" s="6"/>
      <c r="I75" s="6"/>
    </row>
    <row r="76" spans="1:9" ht="19.5" customHeight="1">
      <c r="A76" s="88"/>
      <c r="B76" s="99"/>
      <c r="C76" s="75"/>
      <c r="D76" s="104"/>
      <c r="E76" s="75"/>
      <c r="G76" s="285"/>
      <c r="H76" s="6"/>
      <c r="I76" s="6"/>
    </row>
    <row r="77" spans="1:9" ht="19.5" customHeight="1">
      <c r="A77" s="6"/>
      <c r="B77" s="75"/>
      <c r="C77" s="75"/>
      <c r="D77" s="102"/>
      <c r="E77" s="108"/>
      <c r="F77" s="75"/>
      <c r="H77" s="6"/>
      <c r="I77" s="6"/>
    </row>
    <row r="78" spans="1:9" ht="19.5" customHeight="1">
      <c r="A78" s="6"/>
      <c r="B78" s="75"/>
      <c r="C78" s="119"/>
      <c r="D78" s="281"/>
      <c r="E78" s="104"/>
      <c r="F78" s="87"/>
      <c r="H78" s="6"/>
      <c r="I78" s="6"/>
    </row>
    <row r="79" spans="1:9" ht="19.5" customHeight="1">
      <c r="B79" s="103"/>
      <c r="C79" s="103"/>
      <c r="D79" s="6"/>
      <c r="E79" s="104"/>
      <c r="F79" s="108"/>
      <c r="H79" s="6"/>
      <c r="I79" s="6"/>
    </row>
    <row r="80" spans="1:9" ht="19.5" customHeight="1">
      <c r="C80" s="75"/>
      <c r="D80" s="6"/>
      <c r="E80" s="99"/>
      <c r="F80" s="104"/>
      <c r="H80" s="6"/>
      <c r="I80" s="6"/>
    </row>
    <row r="81" spans="1:9" ht="19.5" customHeight="1">
      <c r="A81" s="107"/>
      <c r="B81" s="108"/>
      <c r="D81" s="6"/>
      <c r="F81" s="102"/>
      <c r="H81" s="6"/>
      <c r="I81" s="6"/>
    </row>
    <row r="82" spans="1:9" ht="19.5" customHeight="1">
      <c r="A82" s="6"/>
      <c r="B82" s="104"/>
      <c r="C82" s="75"/>
      <c r="D82" s="6"/>
      <c r="E82" s="75"/>
      <c r="F82" s="104"/>
      <c r="G82" s="6"/>
      <c r="H82" s="6"/>
      <c r="I82" s="6"/>
    </row>
    <row r="83" spans="1:9" ht="19.5" customHeight="1">
      <c r="A83" s="6"/>
      <c r="B83" s="282"/>
      <c r="C83" s="283"/>
      <c r="D83" s="280"/>
      <c r="E83" s="75"/>
      <c r="F83" s="104"/>
      <c r="G83" s="280"/>
      <c r="H83" s="6"/>
      <c r="I83" s="6"/>
    </row>
    <row r="84" spans="1:9" ht="19.5" customHeight="1">
      <c r="A84" s="88"/>
      <c r="B84" s="99"/>
      <c r="C84" s="75"/>
      <c r="D84" s="102"/>
      <c r="E84" s="75"/>
      <c r="F84" s="104"/>
      <c r="G84" s="102"/>
      <c r="H84" s="6"/>
      <c r="I84" s="6"/>
    </row>
    <row r="85" spans="1:9" ht="19.5" customHeight="1">
      <c r="A85" s="6"/>
      <c r="B85" s="75"/>
      <c r="C85" s="75"/>
      <c r="D85" s="102"/>
      <c r="E85" s="108"/>
      <c r="F85" s="104"/>
      <c r="G85" s="102"/>
      <c r="H85" s="6"/>
      <c r="I85" s="6"/>
    </row>
    <row r="86" spans="1:9" ht="19.5" customHeight="1">
      <c r="A86" s="6"/>
      <c r="B86" s="75"/>
      <c r="C86" s="119"/>
      <c r="D86" s="281"/>
      <c r="E86" s="104"/>
      <c r="F86" s="286"/>
      <c r="G86" s="102"/>
      <c r="H86" s="6"/>
      <c r="I86" s="6"/>
    </row>
    <row r="87" spans="1:9" ht="19.5" customHeight="1">
      <c r="B87" s="103"/>
      <c r="C87" s="103"/>
      <c r="E87" s="104"/>
      <c r="F87" s="103"/>
      <c r="G87" s="102"/>
      <c r="H87" s="6"/>
      <c r="I87" s="6"/>
    </row>
    <row r="88" spans="1:9" ht="19.5" customHeight="1">
      <c r="C88" s="75"/>
      <c r="E88" s="99"/>
      <c r="F88" s="75"/>
      <c r="G88" s="281"/>
      <c r="H88" s="6"/>
      <c r="I88" s="6"/>
    </row>
    <row r="89" spans="1:9" ht="19.5" customHeight="1">
      <c r="A89" s="6"/>
      <c r="B89" s="6"/>
      <c r="C89" s="6"/>
      <c r="D89" s="6"/>
      <c r="E89" s="6"/>
      <c r="F89" s="6"/>
      <c r="G89" s="285"/>
      <c r="H89" s="6"/>
      <c r="I89" s="6"/>
    </row>
    <row r="90" spans="1:9" ht="19.5" customHeight="1">
      <c r="A90" s="6"/>
      <c r="B90" s="75"/>
      <c r="C90" s="75"/>
      <c r="D90" s="6"/>
      <c r="E90" s="75"/>
      <c r="F90" s="103"/>
      <c r="G90" s="285"/>
      <c r="H90" s="6"/>
      <c r="I90" s="6"/>
    </row>
    <row r="91" spans="1:9" ht="19.5" customHeight="1">
      <c r="A91" s="6"/>
      <c r="B91" s="75"/>
      <c r="C91" s="103"/>
      <c r="D91" s="75"/>
      <c r="E91" s="75"/>
      <c r="F91" s="75"/>
      <c r="G91" s="6"/>
      <c r="H91" s="6"/>
      <c r="I91" s="6"/>
    </row>
    <row r="92" spans="1:9" ht="19.5" customHeight="1">
      <c r="A92" s="6"/>
      <c r="B92" s="6"/>
      <c r="C92" s="75"/>
      <c r="D92" s="6"/>
      <c r="E92" s="103"/>
      <c r="F92" s="75"/>
      <c r="G92" s="6"/>
      <c r="H92" s="6"/>
      <c r="I92" s="6"/>
    </row>
    <row r="93" spans="1:9" ht="19.5" customHeight="1">
      <c r="A93" s="6"/>
      <c r="B93" s="6"/>
      <c r="C93" s="103"/>
      <c r="D93" s="6"/>
      <c r="E93" s="75"/>
      <c r="F93" s="75"/>
      <c r="G93" s="285"/>
      <c r="H93" s="6"/>
      <c r="I93" s="6"/>
    </row>
    <row r="94" spans="1:9" ht="19.5" customHeight="1">
      <c r="A94" s="6"/>
      <c r="B94" s="75"/>
      <c r="C94" s="103"/>
      <c r="D94" s="75"/>
      <c r="E94" s="75"/>
      <c r="F94" s="75"/>
      <c r="G94" s="285"/>
      <c r="H94" s="6"/>
      <c r="I94" s="6"/>
    </row>
    <row r="95" spans="1:9" ht="19.5" customHeight="1">
      <c r="A95" s="6"/>
      <c r="B95" s="6"/>
      <c r="C95" s="75"/>
      <c r="D95" s="6"/>
      <c r="E95" s="103"/>
      <c r="F95" s="75"/>
      <c r="G95" s="285"/>
      <c r="H95" s="6"/>
      <c r="I95" s="6"/>
    </row>
    <row r="96" spans="1:9" ht="19.5" customHeight="1">
      <c r="A96" s="6"/>
      <c r="B96" s="6"/>
      <c r="C96" s="103"/>
      <c r="D96" s="6"/>
      <c r="E96" s="75"/>
      <c r="F96" s="75"/>
      <c r="G96" s="285"/>
      <c r="H96" s="6"/>
      <c r="I96" s="6"/>
    </row>
    <row r="97" spans="1:9" ht="19.5" customHeight="1">
      <c r="A97" s="6"/>
      <c r="B97" s="6"/>
      <c r="C97" s="6"/>
      <c r="D97" s="6"/>
      <c r="E97" s="6"/>
      <c r="F97" s="6"/>
      <c r="G97" s="6"/>
      <c r="H97" s="6"/>
      <c r="I97" s="6"/>
    </row>
    <row r="98" spans="1:9" ht="19.5" customHeight="1">
      <c r="A98" s="6"/>
      <c r="B98" s="6"/>
      <c r="C98" s="6"/>
      <c r="D98" s="6"/>
      <c r="E98" s="6"/>
      <c r="F98" s="6"/>
      <c r="G98" s="6"/>
      <c r="H98" s="6"/>
      <c r="I98" s="6"/>
    </row>
    <row r="99" spans="1:9" ht="19.5" customHeight="1">
      <c r="A99" s="6"/>
      <c r="B99" s="6"/>
      <c r="C99" s="6"/>
      <c r="D99" s="6"/>
      <c r="E99" s="6"/>
      <c r="F99" s="6"/>
      <c r="G99" s="6"/>
      <c r="H99" s="6"/>
      <c r="I99" s="6"/>
    </row>
    <row r="100" spans="1:9" ht="19.5" customHeight="1">
      <c r="A100" s="6"/>
      <c r="B100" s="6"/>
      <c r="C100" s="6"/>
      <c r="D100" s="6"/>
      <c r="E100" s="6"/>
      <c r="F100" s="6"/>
      <c r="G100" s="6"/>
      <c r="H100" s="6"/>
      <c r="I100" s="6"/>
    </row>
    <row r="101" spans="1:9" ht="19.5" customHeight="1">
      <c r="I101" s="6"/>
    </row>
    <row r="102" spans="1:9" ht="19.5" customHeight="1">
      <c r="I102" s="6"/>
    </row>
    <row r="103" spans="1:9" ht="19.5" customHeight="1">
      <c r="I103" s="6"/>
    </row>
    <row r="104" spans="1:9" ht="19.5" customHeight="1">
      <c r="I104" s="6"/>
    </row>
    <row r="105" spans="1:9" ht="19.5" customHeight="1">
      <c r="I105" s="6"/>
    </row>
    <row r="106" spans="1:9" ht="19.5" customHeight="1">
      <c r="I106" s="6"/>
    </row>
    <row r="107" spans="1:9" ht="19.5" customHeight="1">
      <c r="I107" s="6"/>
    </row>
    <row r="108" spans="1:9" ht="19.5" customHeight="1"/>
    <row r="109" spans="1:9" ht="19.5" customHeight="1"/>
    <row r="110" spans="1:9" ht="19.5" customHeight="1"/>
    <row r="111" spans="1:9" ht="12" customHeight="1"/>
    <row r="112" spans="1:9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  <row r="542" ht="12" customHeight="1"/>
    <row r="543" ht="12" customHeight="1"/>
    <row r="544" ht="12" customHeight="1"/>
    <row r="545" ht="12" customHeight="1"/>
    <row r="546" ht="12" customHeight="1"/>
    <row r="547" ht="12" customHeight="1"/>
    <row r="548" ht="12" customHeight="1"/>
    <row r="549" ht="12" customHeight="1"/>
    <row r="550" ht="12" customHeight="1"/>
    <row r="551" ht="12" customHeight="1"/>
    <row r="552" ht="12" customHeight="1"/>
    <row r="553" ht="12" customHeight="1"/>
    <row r="554" ht="12" customHeight="1"/>
    <row r="555" ht="12" customHeight="1"/>
    <row r="556" ht="12" customHeight="1"/>
    <row r="557" ht="12" customHeight="1"/>
    <row r="558" ht="12" customHeight="1"/>
    <row r="559" ht="12" customHeight="1"/>
    <row r="560" ht="12" customHeight="1"/>
    <row r="561" ht="12" customHeight="1"/>
    <row r="562" ht="12" customHeight="1"/>
    <row r="563" ht="12" customHeight="1"/>
    <row r="564" ht="12" customHeight="1"/>
    <row r="565" ht="12" customHeight="1"/>
    <row r="566" ht="12" customHeight="1"/>
    <row r="567" ht="12" customHeight="1"/>
    <row r="568" ht="12" customHeight="1"/>
    <row r="569" ht="12" customHeight="1"/>
    <row r="570" ht="12" customHeight="1"/>
    <row r="571" ht="12" customHeight="1"/>
    <row r="572" ht="12" customHeight="1"/>
    <row r="573" ht="12" customHeight="1"/>
    <row r="574" ht="12" customHeight="1"/>
    <row r="575" ht="12" customHeight="1"/>
    <row r="576" ht="12" customHeight="1"/>
    <row r="577" ht="12" customHeight="1"/>
    <row r="578" ht="12" customHeight="1"/>
    <row r="579" ht="12" customHeight="1"/>
    <row r="580" ht="12" customHeight="1"/>
    <row r="581" ht="12" customHeight="1"/>
    <row r="582" ht="12" customHeight="1"/>
    <row r="583" ht="12" customHeight="1"/>
    <row r="584" ht="12" customHeight="1"/>
    <row r="585" ht="12" customHeight="1"/>
    <row r="586" ht="12" customHeight="1"/>
    <row r="587" ht="12" customHeight="1"/>
    <row r="588" ht="12" customHeight="1"/>
    <row r="589" ht="12" customHeight="1"/>
    <row r="590" ht="12" customHeight="1"/>
    <row r="591" ht="12" customHeight="1"/>
    <row r="592" ht="12" customHeight="1"/>
    <row r="593" ht="12" customHeight="1"/>
    <row r="594" ht="12" customHeight="1"/>
    <row r="595" ht="12" customHeight="1"/>
    <row r="596" ht="12" customHeight="1"/>
    <row r="597" ht="12" customHeight="1"/>
    <row r="598" ht="12" customHeight="1"/>
    <row r="599" ht="12" customHeight="1"/>
    <row r="600" ht="12" customHeight="1"/>
    <row r="601" ht="12" customHeight="1"/>
    <row r="602" ht="12" customHeight="1"/>
    <row r="603" ht="12" customHeight="1"/>
    <row r="604" ht="12" customHeight="1"/>
    <row r="605" ht="12" customHeight="1"/>
    <row r="606" ht="12" customHeight="1"/>
    <row r="607" ht="12" customHeight="1"/>
    <row r="608" ht="12" customHeight="1"/>
    <row r="609" ht="12" customHeight="1"/>
    <row r="610" ht="12" customHeight="1"/>
    <row r="611" ht="12" customHeight="1"/>
    <row r="612" ht="12" customHeight="1"/>
    <row r="613" ht="12" customHeight="1"/>
    <row r="614" ht="12" customHeight="1"/>
    <row r="615" ht="12" customHeight="1"/>
    <row r="616" ht="12" customHeight="1"/>
    <row r="617" ht="12" customHeight="1"/>
    <row r="618" ht="12" customHeight="1"/>
    <row r="619" ht="12" customHeight="1"/>
    <row r="620" ht="12" customHeight="1"/>
    <row r="621" ht="12" customHeight="1"/>
    <row r="622" ht="12" customHeight="1"/>
    <row r="623" ht="12" customHeight="1"/>
    <row r="624" ht="12" customHeight="1"/>
    <row r="625" ht="12" customHeight="1"/>
    <row r="626" ht="12" customHeight="1"/>
    <row r="627" ht="12" customHeight="1"/>
    <row r="628" ht="12" customHeight="1"/>
    <row r="629" ht="12" customHeight="1"/>
    <row r="630" ht="12" customHeight="1"/>
    <row r="631" ht="12" customHeight="1"/>
    <row r="632" ht="12" customHeight="1"/>
    <row r="633" ht="12" customHeight="1"/>
    <row r="634" ht="12" customHeight="1"/>
    <row r="635" ht="12" customHeight="1"/>
    <row r="636" ht="12" customHeight="1"/>
    <row r="637" ht="12" customHeight="1"/>
    <row r="638" ht="12" customHeight="1"/>
    <row r="639" ht="12" customHeight="1"/>
    <row r="640" ht="12" customHeight="1"/>
    <row r="641" ht="12" customHeight="1"/>
    <row r="642" ht="12" customHeight="1"/>
    <row r="643" ht="12" customHeight="1"/>
    <row r="644" ht="12" customHeight="1"/>
    <row r="645" ht="12" customHeight="1"/>
    <row r="646" ht="12" customHeight="1"/>
    <row r="647" ht="12" customHeight="1"/>
    <row r="648" ht="12" customHeight="1"/>
    <row r="649" ht="12" customHeight="1"/>
    <row r="650" ht="12" customHeight="1"/>
    <row r="651" ht="12" customHeight="1"/>
    <row r="652" ht="12" customHeight="1"/>
    <row r="653" ht="12" customHeight="1"/>
    <row r="654" ht="12" customHeight="1"/>
    <row r="655" ht="12" customHeight="1"/>
    <row r="656" ht="12" customHeight="1"/>
    <row r="657" ht="12" customHeight="1"/>
    <row r="658" ht="12" customHeight="1"/>
    <row r="659" ht="12" customHeight="1"/>
    <row r="660" ht="12" customHeight="1"/>
    <row r="661" ht="12" customHeight="1"/>
    <row r="662" ht="12" customHeight="1"/>
    <row r="663" ht="12" customHeight="1"/>
    <row r="664" ht="12" customHeight="1"/>
    <row r="665" ht="12" customHeight="1"/>
    <row r="666" ht="12" customHeight="1"/>
    <row r="667" ht="12" customHeight="1"/>
    <row r="668" ht="12" customHeight="1"/>
    <row r="669" ht="12" customHeight="1"/>
    <row r="670" ht="12" customHeight="1"/>
    <row r="671" ht="12" customHeight="1"/>
    <row r="672" ht="12" customHeight="1"/>
    <row r="673" ht="12" customHeight="1"/>
    <row r="674" ht="12" customHeight="1"/>
    <row r="675" ht="12" customHeight="1"/>
    <row r="676" ht="12" customHeight="1"/>
    <row r="677" ht="12" customHeight="1"/>
    <row r="678" ht="12" customHeight="1"/>
    <row r="679" ht="12" customHeight="1"/>
    <row r="680" ht="12" customHeight="1"/>
    <row r="681" ht="12" customHeight="1"/>
    <row r="682" ht="12" customHeight="1"/>
    <row r="683" ht="12" customHeight="1"/>
    <row r="684" ht="12" customHeight="1"/>
    <row r="685" ht="12" customHeight="1"/>
    <row r="686" ht="12" customHeight="1"/>
    <row r="687" ht="12" customHeight="1"/>
    <row r="688" ht="12" customHeight="1"/>
    <row r="689" ht="12" customHeight="1"/>
    <row r="690" ht="12" customHeight="1"/>
    <row r="691" ht="12" customHeight="1"/>
    <row r="692" ht="12" customHeight="1"/>
    <row r="693" ht="12" customHeight="1"/>
    <row r="694" ht="12" customHeight="1"/>
    <row r="695" ht="12" customHeight="1"/>
    <row r="696" ht="12" customHeight="1"/>
    <row r="697" ht="12" customHeight="1"/>
    <row r="698" ht="12" customHeight="1"/>
    <row r="699" ht="12" customHeight="1"/>
    <row r="700" ht="12" customHeight="1"/>
    <row r="701" ht="12" customHeight="1"/>
    <row r="702" ht="12" customHeight="1"/>
    <row r="703" ht="12" customHeight="1"/>
    <row r="704" ht="12" customHeight="1"/>
    <row r="705" ht="12" customHeight="1"/>
    <row r="706" ht="12" customHeight="1"/>
    <row r="707" ht="12" customHeight="1"/>
    <row r="708" ht="12" customHeight="1"/>
    <row r="709" ht="12" customHeight="1"/>
    <row r="710" ht="12" customHeight="1"/>
    <row r="711" ht="12" customHeight="1"/>
    <row r="712" ht="12" customHeight="1"/>
    <row r="713" ht="12" customHeight="1"/>
    <row r="714" ht="12" customHeight="1"/>
    <row r="715" ht="12" customHeight="1"/>
    <row r="716" ht="12" customHeight="1"/>
    <row r="717" ht="12" customHeight="1"/>
    <row r="718" ht="12" customHeight="1"/>
    <row r="719" ht="12" customHeight="1"/>
    <row r="720" ht="12" customHeight="1"/>
    <row r="721" ht="12" customHeight="1"/>
    <row r="722" ht="12" customHeight="1"/>
    <row r="723" ht="12" customHeight="1"/>
    <row r="724" ht="12" customHeight="1"/>
    <row r="725" ht="12" customHeight="1"/>
    <row r="726" ht="12" customHeight="1"/>
    <row r="727" ht="12" customHeight="1"/>
    <row r="728" ht="12" customHeight="1"/>
    <row r="729" ht="12" customHeight="1"/>
    <row r="730" ht="12" customHeight="1"/>
    <row r="731" ht="12" customHeight="1"/>
    <row r="732" ht="12" customHeight="1"/>
    <row r="733" ht="12" customHeight="1"/>
    <row r="734" ht="12" customHeight="1"/>
    <row r="735" ht="12" customHeight="1"/>
    <row r="736" ht="12" customHeight="1"/>
    <row r="737" ht="12" customHeight="1"/>
    <row r="738" ht="12" customHeight="1"/>
    <row r="739" ht="12" customHeight="1"/>
    <row r="740" ht="12" customHeight="1"/>
    <row r="741" ht="12" customHeight="1"/>
    <row r="742" ht="12" customHeight="1"/>
    <row r="743" ht="12" customHeight="1"/>
    <row r="744" ht="12" customHeight="1"/>
    <row r="745" ht="12" customHeight="1"/>
    <row r="746" ht="12" customHeight="1"/>
    <row r="747" ht="12" customHeight="1"/>
    <row r="748" ht="12" customHeight="1"/>
    <row r="749" ht="12" customHeight="1"/>
    <row r="750" ht="12" customHeight="1"/>
    <row r="751" ht="12" customHeight="1"/>
    <row r="752" ht="12" customHeight="1"/>
    <row r="753" ht="12" customHeight="1"/>
    <row r="754" ht="12" customHeight="1"/>
    <row r="755" ht="12" customHeight="1"/>
    <row r="756" ht="12" customHeight="1"/>
    <row r="757" ht="12" customHeight="1"/>
    <row r="758" ht="12" customHeight="1"/>
    <row r="759" ht="12" customHeight="1"/>
    <row r="760" ht="12" customHeight="1"/>
    <row r="761" ht="12" customHeight="1"/>
    <row r="762" ht="12" customHeight="1"/>
    <row r="763" ht="12" customHeight="1"/>
    <row r="764" ht="12" customHeight="1"/>
    <row r="765" ht="12" customHeight="1"/>
    <row r="766" ht="12" customHeight="1"/>
    <row r="767" ht="12" customHeight="1"/>
    <row r="768" ht="12" customHeight="1"/>
    <row r="769" ht="12" customHeight="1"/>
    <row r="770" ht="12" customHeight="1"/>
    <row r="771" ht="12" customHeight="1"/>
    <row r="772" ht="12" customHeight="1"/>
    <row r="773" ht="12" customHeight="1"/>
    <row r="774" ht="12" customHeight="1"/>
    <row r="775" ht="12" customHeight="1"/>
    <row r="776" ht="12" customHeight="1"/>
    <row r="777" ht="12" customHeight="1"/>
    <row r="778" ht="12" customHeight="1"/>
    <row r="779" ht="12" customHeight="1"/>
    <row r="780" ht="12" customHeight="1"/>
    <row r="781" ht="12" customHeight="1"/>
    <row r="782" ht="12" customHeight="1"/>
    <row r="783" ht="12" customHeight="1"/>
    <row r="784" ht="12" customHeight="1"/>
    <row r="785" ht="12" customHeight="1"/>
    <row r="786" ht="12" customHeight="1"/>
    <row r="787" ht="12" customHeight="1"/>
    <row r="788" ht="12" customHeight="1"/>
    <row r="789" ht="12" customHeight="1"/>
    <row r="790" ht="12" customHeight="1"/>
    <row r="791" ht="12" customHeight="1"/>
    <row r="792" ht="12" customHeight="1"/>
    <row r="793" ht="12" customHeight="1"/>
    <row r="794" ht="12" customHeight="1"/>
    <row r="795" ht="12" customHeight="1"/>
    <row r="796" ht="12" customHeight="1"/>
    <row r="797" ht="12" customHeight="1"/>
    <row r="798" ht="12" customHeight="1"/>
    <row r="799" ht="12" customHeight="1"/>
    <row r="800" ht="12" customHeight="1"/>
    <row r="801" ht="12" customHeight="1"/>
    <row r="802" ht="12" customHeight="1"/>
    <row r="803" ht="12" customHeight="1"/>
    <row r="804" ht="12" customHeight="1"/>
    <row r="805" ht="12" customHeight="1"/>
    <row r="806" ht="12" customHeight="1"/>
    <row r="807" ht="12" customHeight="1"/>
    <row r="808" ht="12" customHeight="1"/>
    <row r="809" ht="12" customHeight="1"/>
    <row r="810" ht="12" customHeight="1"/>
    <row r="811" ht="12" customHeight="1"/>
    <row r="812" ht="12" customHeight="1"/>
    <row r="813" ht="12" customHeight="1"/>
    <row r="814" ht="12" customHeight="1"/>
    <row r="815" ht="12" customHeight="1"/>
    <row r="816" ht="12" customHeight="1"/>
    <row r="817" ht="12" customHeight="1"/>
    <row r="818" ht="12" customHeight="1"/>
    <row r="819" ht="12" customHeight="1"/>
    <row r="820" ht="12" customHeight="1"/>
    <row r="821" ht="12" customHeight="1"/>
    <row r="822" ht="12" customHeight="1"/>
    <row r="823" ht="12" customHeight="1"/>
    <row r="824" ht="12" customHeight="1"/>
    <row r="825" ht="12" customHeight="1"/>
    <row r="826" ht="12" customHeight="1"/>
    <row r="827" ht="12" customHeight="1"/>
    <row r="828" ht="12" customHeight="1"/>
    <row r="829" ht="12" customHeight="1"/>
    <row r="830" ht="12" customHeight="1"/>
    <row r="831" ht="12" customHeight="1"/>
    <row r="832" ht="12" customHeight="1"/>
    <row r="833" ht="12" customHeight="1"/>
    <row r="834" ht="12" customHeight="1"/>
    <row r="835" ht="12" customHeight="1"/>
    <row r="836" ht="12" customHeight="1"/>
    <row r="837" ht="12" customHeight="1"/>
    <row r="838" ht="12" customHeight="1"/>
    <row r="839" ht="12" customHeight="1"/>
    <row r="840" ht="12" customHeight="1"/>
    <row r="841" ht="12" customHeight="1"/>
    <row r="842" ht="12" customHeight="1"/>
    <row r="843" ht="12" customHeight="1"/>
    <row r="844" ht="12" customHeight="1"/>
    <row r="845" ht="12" customHeight="1"/>
    <row r="846" ht="12" customHeight="1"/>
    <row r="847" ht="12" customHeight="1"/>
    <row r="848" ht="12" customHeight="1"/>
    <row r="849" ht="12" customHeight="1"/>
    <row r="850" ht="12" customHeight="1"/>
    <row r="851" ht="12" customHeight="1"/>
    <row r="852" ht="12" customHeight="1"/>
    <row r="853" ht="12" customHeight="1"/>
    <row r="854" ht="12" customHeight="1"/>
    <row r="855" ht="12" customHeight="1"/>
    <row r="856" ht="12" customHeight="1"/>
    <row r="857" ht="12" customHeight="1"/>
    <row r="858" ht="12" customHeight="1"/>
    <row r="859" ht="12" customHeight="1"/>
    <row r="860" ht="12" customHeight="1"/>
    <row r="861" ht="12" customHeight="1"/>
    <row r="862" ht="12" customHeight="1"/>
    <row r="863" ht="12" customHeight="1"/>
    <row r="864" ht="12" customHeight="1"/>
    <row r="865" ht="12" customHeight="1"/>
    <row r="866" ht="12" customHeight="1"/>
    <row r="867" ht="12" customHeight="1"/>
    <row r="868" ht="12" customHeight="1"/>
    <row r="869" ht="12" customHeight="1"/>
    <row r="870" ht="12" customHeight="1"/>
    <row r="871" ht="12" customHeight="1"/>
    <row r="872" ht="12" customHeight="1"/>
    <row r="873" ht="12" customHeight="1"/>
    <row r="874" ht="12" customHeight="1"/>
    <row r="875" ht="12" customHeight="1"/>
    <row r="876" ht="12" customHeight="1"/>
    <row r="877" ht="12" customHeight="1"/>
    <row r="878" ht="12" customHeight="1"/>
    <row r="879" ht="12" customHeight="1"/>
    <row r="880" ht="12" customHeight="1"/>
    <row r="881" ht="12" customHeight="1"/>
    <row r="882" ht="12" customHeight="1"/>
    <row r="883" ht="12" customHeight="1"/>
    <row r="884" ht="12" customHeight="1"/>
    <row r="885" ht="12" customHeight="1"/>
    <row r="886" ht="12" customHeight="1"/>
    <row r="887" ht="12" customHeight="1"/>
    <row r="888" ht="12" customHeight="1"/>
    <row r="889" ht="12" customHeight="1"/>
    <row r="890" ht="12" customHeight="1"/>
    <row r="891" ht="12" customHeight="1"/>
    <row r="892" ht="12" customHeight="1"/>
    <row r="893" ht="12" customHeight="1"/>
    <row r="894" ht="12" customHeight="1"/>
    <row r="895" ht="12" customHeight="1"/>
    <row r="896" ht="12" customHeight="1"/>
    <row r="897" ht="12" customHeight="1"/>
    <row r="898" ht="12" customHeight="1"/>
    <row r="899" ht="12" customHeight="1"/>
    <row r="900" ht="12" customHeight="1"/>
    <row r="901" ht="12" customHeight="1"/>
    <row r="902" ht="12" customHeight="1"/>
    <row r="903" ht="12" customHeight="1"/>
    <row r="904" ht="12" customHeight="1"/>
    <row r="905" ht="12" customHeight="1"/>
    <row r="906" ht="12" customHeight="1"/>
    <row r="907" ht="12" customHeight="1"/>
    <row r="908" ht="12" customHeight="1"/>
    <row r="909" ht="12" customHeight="1"/>
    <row r="910" ht="12" customHeight="1"/>
    <row r="911" ht="12" customHeight="1"/>
    <row r="912" ht="12" customHeight="1"/>
    <row r="913" ht="12" customHeight="1"/>
    <row r="914" ht="12" customHeight="1"/>
    <row r="915" ht="12" customHeight="1"/>
    <row r="916" ht="12" customHeight="1"/>
    <row r="917" ht="12" customHeight="1"/>
    <row r="918" ht="12" customHeight="1"/>
    <row r="919" ht="12" customHeight="1"/>
    <row r="920" ht="12" customHeight="1"/>
    <row r="921" ht="12" customHeight="1"/>
    <row r="922" ht="12" customHeight="1"/>
    <row r="923" ht="12" customHeight="1"/>
    <row r="924" ht="12" customHeight="1"/>
    <row r="925" ht="12" customHeight="1"/>
    <row r="926" ht="12" customHeight="1"/>
    <row r="927" ht="12" customHeight="1"/>
    <row r="928" ht="12" customHeight="1"/>
    <row r="929" ht="12" customHeight="1"/>
    <row r="930" ht="12" customHeight="1"/>
    <row r="931" ht="12" customHeight="1"/>
    <row r="932" ht="12" customHeight="1"/>
    <row r="933" ht="12" customHeight="1"/>
    <row r="934" ht="12" customHeight="1"/>
    <row r="935" ht="12" customHeight="1"/>
    <row r="936" ht="12" customHeight="1"/>
    <row r="937" ht="12" customHeight="1"/>
    <row r="938" ht="12" customHeight="1"/>
    <row r="939" ht="12" customHeight="1"/>
    <row r="940" ht="12" customHeight="1"/>
    <row r="941" ht="12" customHeight="1"/>
    <row r="942" ht="12" customHeight="1"/>
    <row r="943" ht="12" customHeight="1"/>
    <row r="944" ht="12" customHeight="1"/>
    <row r="945" ht="12" customHeight="1"/>
    <row r="946" ht="12" customHeight="1"/>
    <row r="947" ht="12" customHeight="1"/>
    <row r="948" ht="12" customHeight="1"/>
    <row r="949" ht="12" customHeight="1"/>
    <row r="950" ht="12" customHeight="1"/>
    <row r="951" ht="12" customHeight="1"/>
    <row r="952" ht="12" customHeight="1"/>
    <row r="953" ht="12" customHeight="1"/>
    <row r="954" ht="12" customHeight="1"/>
    <row r="955" ht="12" customHeight="1"/>
    <row r="956" ht="12" customHeight="1"/>
    <row r="957" ht="12" customHeight="1"/>
    <row r="958" ht="12" customHeight="1"/>
    <row r="959" ht="12" customHeight="1"/>
    <row r="960" ht="12" customHeight="1"/>
    <row r="961" ht="12" customHeight="1"/>
    <row r="962" ht="12" customHeight="1"/>
    <row r="963" ht="12" customHeight="1"/>
    <row r="964" ht="12" customHeight="1"/>
    <row r="965" ht="12" customHeight="1"/>
    <row r="966" ht="12" customHeight="1"/>
    <row r="967" ht="12" customHeight="1"/>
    <row r="968" ht="12" customHeight="1"/>
    <row r="969" ht="12" customHeight="1"/>
    <row r="970" ht="12" customHeight="1"/>
    <row r="971" ht="12" customHeight="1"/>
    <row r="972" ht="12" customHeight="1"/>
    <row r="973" ht="12" customHeight="1"/>
    <row r="974" ht="12" customHeight="1"/>
    <row r="975" ht="12" customHeight="1"/>
    <row r="976" ht="12" customHeight="1"/>
    <row r="977" ht="12" customHeight="1"/>
    <row r="978" ht="12" customHeight="1"/>
    <row r="979" ht="12" customHeight="1"/>
    <row r="980" ht="12" customHeight="1"/>
    <row r="981" ht="12" customHeight="1"/>
    <row r="982" ht="12" customHeight="1"/>
    <row r="983" ht="12" customHeight="1"/>
    <row r="984" ht="12" customHeight="1"/>
    <row r="985" ht="12" customHeight="1"/>
    <row r="986" ht="12" customHeight="1"/>
    <row r="987" ht="12" customHeight="1"/>
    <row r="988" ht="12" customHeight="1"/>
    <row r="989" ht="12" customHeight="1"/>
    <row r="990" ht="12" customHeight="1"/>
    <row r="991" ht="12" customHeight="1"/>
    <row r="992" ht="12" customHeight="1"/>
    <row r="993" ht="12" customHeight="1"/>
    <row r="994" ht="12" customHeight="1"/>
    <row r="995" ht="12" customHeight="1"/>
    <row r="996" ht="12" customHeight="1"/>
    <row r="997" ht="12" customHeight="1"/>
    <row r="998" ht="12" customHeight="1"/>
    <row r="999" ht="12" customHeight="1"/>
    <row r="1000" ht="12" customHeight="1"/>
  </sheetData>
  <mergeCells count="133">
    <mergeCell ref="C64:C65"/>
    <mergeCell ref="D64:D65"/>
    <mergeCell ref="A66:A67"/>
    <mergeCell ref="B66:B67"/>
    <mergeCell ref="C66:C67"/>
    <mergeCell ref="D66:D67"/>
    <mergeCell ref="A64:A65"/>
    <mergeCell ref="B64:B65"/>
    <mergeCell ref="E70:E71"/>
    <mergeCell ref="A17:A18"/>
    <mergeCell ref="B17:B18"/>
    <mergeCell ref="C17:C18"/>
    <mergeCell ref="D17:D18"/>
    <mergeCell ref="B19:B20"/>
    <mergeCell ref="C19:C20"/>
    <mergeCell ref="D19:D20"/>
    <mergeCell ref="A19:A20"/>
    <mergeCell ref="A21:A22"/>
    <mergeCell ref="B21:B22"/>
    <mergeCell ref="C21:C22"/>
    <mergeCell ref="D21:D22"/>
    <mergeCell ref="A23:A24"/>
    <mergeCell ref="B23:B24"/>
    <mergeCell ref="A25:A26"/>
    <mergeCell ref="B25:B26"/>
    <mergeCell ref="C25:C26"/>
    <mergeCell ref="D25:D26"/>
    <mergeCell ref="B27:B28"/>
    <mergeCell ref="C27:C28"/>
    <mergeCell ref="D27:D28"/>
    <mergeCell ref="A58:A59"/>
    <mergeCell ref="B58:B59"/>
    <mergeCell ref="C58:C59"/>
    <mergeCell ref="D58:D59"/>
    <mergeCell ref="B60:B61"/>
    <mergeCell ref="C60:C61"/>
    <mergeCell ref="D60:D61"/>
    <mergeCell ref="A60:A61"/>
    <mergeCell ref="A62:A63"/>
    <mergeCell ref="B62:B63"/>
    <mergeCell ref="C62:C63"/>
    <mergeCell ref="D62:D63"/>
    <mergeCell ref="C56:C57"/>
    <mergeCell ref="D56:D57"/>
    <mergeCell ref="A52:A53"/>
    <mergeCell ref="A54:A55"/>
    <mergeCell ref="B54:B55"/>
    <mergeCell ref="C54:C55"/>
    <mergeCell ref="D54:D55"/>
    <mergeCell ref="A56:A57"/>
    <mergeCell ref="B56:B57"/>
    <mergeCell ref="B52:B53"/>
    <mergeCell ref="C52:C53"/>
    <mergeCell ref="C48:C49"/>
    <mergeCell ref="D48:D49"/>
    <mergeCell ref="A50:A51"/>
    <mergeCell ref="B50:B51"/>
    <mergeCell ref="C50:C51"/>
    <mergeCell ref="D50:D51"/>
    <mergeCell ref="D52:D53"/>
    <mergeCell ref="B44:B45"/>
    <mergeCell ref="C44:C45"/>
    <mergeCell ref="D44:D45"/>
    <mergeCell ref="A44:A45"/>
    <mergeCell ref="A46:A47"/>
    <mergeCell ref="B46:B47"/>
    <mergeCell ref="C46:C47"/>
    <mergeCell ref="D46:D47"/>
    <mergeCell ref="A48:A49"/>
    <mergeCell ref="B48:B49"/>
    <mergeCell ref="A38:A39"/>
    <mergeCell ref="B38:B39"/>
    <mergeCell ref="C38:C39"/>
    <mergeCell ref="D38:D39"/>
    <mergeCell ref="A40:A41"/>
    <mergeCell ref="B40:B41"/>
    <mergeCell ref="A42:A43"/>
    <mergeCell ref="B42:B43"/>
    <mergeCell ref="C42:C43"/>
    <mergeCell ref="D42:D43"/>
    <mergeCell ref="C40:C41"/>
    <mergeCell ref="D40:D41"/>
    <mergeCell ref="C23:C24"/>
    <mergeCell ref="D23:D24"/>
    <mergeCell ref="A33:A34"/>
    <mergeCell ref="B33:B34"/>
    <mergeCell ref="C33:C34"/>
    <mergeCell ref="D33:D34"/>
    <mergeCell ref="B36:B37"/>
    <mergeCell ref="C36:C37"/>
    <mergeCell ref="D36:D37"/>
    <mergeCell ref="A36:A37"/>
    <mergeCell ref="C31:C32"/>
    <mergeCell ref="D31:D32"/>
    <mergeCell ref="A27:A28"/>
    <mergeCell ref="A29:A30"/>
    <mergeCell ref="B29:B30"/>
    <mergeCell ref="C29:C30"/>
    <mergeCell ref="D29:D30"/>
    <mergeCell ref="A31:A32"/>
    <mergeCell ref="B31:B32"/>
    <mergeCell ref="A9:A10"/>
    <mergeCell ref="B9:B10"/>
    <mergeCell ref="C9:C10"/>
    <mergeCell ref="D9:D10"/>
    <mergeCell ref="B11:B12"/>
    <mergeCell ref="C11:C12"/>
    <mergeCell ref="D11:D12"/>
    <mergeCell ref="C15:C16"/>
    <mergeCell ref="D15:D16"/>
    <mergeCell ref="A11:A12"/>
    <mergeCell ref="A13:A14"/>
    <mergeCell ref="B13:B14"/>
    <mergeCell ref="C13:C14"/>
    <mergeCell ref="D13:D14"/>
    <mergeCell ref="A15:A16"/>
    <mergeCell ref="B15:B16"/>
    <mergeCell ref="A1:H1"/>
    <mergeCell ref="A2:G2"/>
    <mergeCell ref="H2:H3"/>
    <mergeCell ref="B3:B4"/>
    <mergeCell ref="C3:C4"/>
    <mergeCell ref="D3:D4"/>
    <mergeCell ref="H4:H5"/>
    <mergeCell ref="C7:C8"/>
    <mergeCell ref="D7:D8"/>
    <mergeCell ref="A3:A4"/>
    <mergeCell ref="A5:A6"/>
    <mergeCell ref="B5:B6"/>
    <mergeCell ref="C5:C6"/>
    <mergeCell ref="D5:D6"/>
    <mergeCell ref="A7:A8"/>
    <mergeCell ref="B7:B8"/>
  </mergeCells>
  <printOptions horizontalCentered="1"/>
  <pageMargins left="0" right="0" top="0" bottom="0" header="0" footer="0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T1000"/>
  <sheetViews>
    <sheetView workbookViewId="0">
      <selection sqref="A1:H1"/>
    </sheetView>
  </sheetViews>
  <sheetFormatPr defaultColWidth="14.3984375" defaultRowHeight="15" customHeight="1"/>
  <cols>
    <col min="1" max="1" width="4.69921875" customWidth="1"/>
    <col min="2" max="2" width="16" customWidth="1"/>
    <col min="3" max="3" width="7.296875" customWidth="1"/>
    <col min="4" max="4" width="14.59765625" customWidth="1"/>
    <col min="5" max="7" width="14.69921875" customWidth="1"/>
    <col min="8" max="8" width="13.3984375" customWidth="1"/>
    <col min="9" max="9" width="16" customWidth="1"/>
    <col min="10" max="10" width="7.296875" customWidth="1"/>
    <col min="11" max="11" width="14.59765625" customWidth="1"/>
    <col min="12" max="17" width="17.59765625" customWidth="1"/>
    <col min="18" max="26" width="8.69921875" customWidth="1"/>
  </cols>
  <sheetData>
    <row r="1" spans="1:20" ht="16.5" customHeight="1">
      <c r="A1" s="424" t="s">
        <v>342</v>
      </c>
      <c r="B1" s="289"/>
      <c r="C1" s="289"/>
      <c r="D1" s="289"/>
      <c r="E1" s="289"/>
      <c r="F1" s="289"/>
      <c r="G1" s="289"/>
      <c r="H1" s="289"/>
      <c r="I1" s="64"/>
      <c r="J1" s="64"/>
      <c r="K1" s="64"/>
      <c r="O1" s="287"/>
      <c r="P1" s="287"/>
      <c r="Q1" s="287"/>
      <c r="R1" s="287"/>
      <c r="S1" s="6"/>
      <c r="T1" s="6"/>
    </row>
    <row r="2" spans="1:20" ht="12.75" customHeight="1">
      <c r="A2" s="425"/>
      <c r="B2" s="289"/>
      <c r="C2" s="289"/>
      <c r="D2" s="289"/>
      <c r="E2" s="289"/>
      <c r="F2" s="289"/>
      <c r="G2" s="289"/>
      <c r="H2" s="424">
        <f>пр.взв!D4</f>
        <v>0</v>
      </c>
      <c r="O2" s="69"/>
      <c r="P2" s="69"/>
      <c r="Q2" s="69"/>
      <c r="R2" s="68"/>
      <c r="S2" s="68"/>
    </row>
    <row r="3" spans="1:20" ht="12" customHeight="1">
      <c r="A3" s="426">
        <v>1</v>
      </c>
      <c r="B3" s="313" t="e">
        <f>VLOOKUP(A3,#REF!,2,FALSE)</f>
        <v>#REF!</v>
      </c>
      <c r="C3" s="313" t="e">
        <f>VLOOKUP(A3,#REF!,3,FALSE)</f>
        <v>#REF!</v>
      </c>
      <c r="D3" s="313" t="e">
        <f>VLOOKUP(A3,#REF!,4,FALSE)</f>
        <v>#REF!</v>
      </c>
      <c r="E3" s="6"/>
      <c r="F3" s="6"/>
      <c r="G3" s="6"/>
      <c r="H3" s="289"/>
    </row>
    <row r="4" spans="1:20" ht="12" customHeight="1">
      <c r="A4" s="427"/>
      <c r="B4" s="300"/>
      <c r="C4" s="300"/>
      <c r="D4" s="300"/>
      <c r="E4" s="73"/>
      <c r="F4" s="73"/>
      <c r="G4" s="6"/>
      <c r="H4" s="6"/>
    </row>
    <row r="5" spans="1:20" ht="12" customHeight="1">
      <c r="A5" s="428">
        <v>33</v>
      </c>
      <c r="B5" s="431" t="e">
        <f>VLOOKUP(A5,#REF!,2,FALSE)</f>
        <v>#REF!</v>
      </c>
      <c r="C5" s="431" t="e">
        <f>VLOOKUP(A5,#REF!,3,FALSE)</f>
        <v>#REF!</v>
      </c>
      <c r="D5" s="431" t="e">
        <f>VLOOKUP(A5,#REF!,4,FALSE)</f>
        <v>#REF!</v>
      </c>
      <c r="E5" s="273"/>
      <c r="F5" s="73"/>
      <c r="G5" s="73"/>
      <c r="H5" s="424" t="s">
        <v>263</v>
      </c>
    </row>
    <row r="6" spans="1:20" ht="12" customHeight="1">
      <c r="A6" s="343"/>
      <c r="B6" s="300"/>
      <c r="C6" s="300"/>
      <c r="D6" s="300"/>
      <c r="E6" s="274"/>
      <c r="F6" s="84"/>
      <c r="G6" s="73"/>
      <c r="H6" s="289"/>
    </row>
    <row r="7" spans="1:20" ht="12" customHeight="1">
      <c r="A7" s="426">
        <v>17</v>
      </c>
      <c r="B7" s="313" t="e">
        <f>VLOOKUP(A7,#REF!,2,FALSE)</f>
        <v>#REF!</v>
      </c>
      <c r="C7" s="313" t="e">
        <f>VLOOKUP(A7,#REF!,3,FALSE)</f>
        <v>#REF!</v>
      </c>
      <c r="D7" s="313" t="e">
        <f>VLOOKUP(A7,#REF!,4,FALSE)</f>
        <v>#REF!</v>
      </c>
      <c r="E7" s="274"/>
      <c r="F7" s="79"/>
      <c r="G7" s="73"/>
      <c r="H7" s="6"/>
    </row>
    <row r="8" spans="1:20" ht="12" customHeight="1">
      <c r="A8" s="427"/>
      <c r="B8" s="300"/>
      <c r="C8" s="300"/>
      <c r="D8" s="300"/>
      <c r="E8" s="275"/>
      <c r="F8" s="276"/>
      <c r="G8" s="73"/>
      <c r="H8" s="6"/>
    </row>
    <row r="9" spans="1:20" ht="12" customHeight="1">
      <c r="A9" s="428">
        <v>49</v>
      </c>
      <c r="B9" s="431" t="e">
        <f>VLOOKUP(A9,#REF!,2,FALSE)</f>
        <v>#REF!</v>
      </c>
      <c r="C9" s="431" t="e">
        <f>VLOOKUP(A9,#REF!,3,FALSE)</f>
        <v>#REF!</v>
      </c>
      <c r="D9" s="431" t="e">
        <f>VLOOKUP(A9,#REF!,4,FALSE)</f>
        <v>#REF!</v>
      </c>
      <c r="E9" s="277"/>
      <c r="F9" s="276"/>
      <c r="G9" s="73"/>
      <c r="H9" s="6"/>
    </row>
    <row r="10" spans="1:20" ht="12" customHeight="1">
      <c r="A10" s="343"/>
      <c r="B10" s="300"/>
      <c r="C10" s="300"/>
      <c r="D10" s="300"/>
      <c r="E10" s="73"/>
      <c r="F10" s="276"/>
      <c r="G10" s="84"/>
      <c r="H10" s="6"/>
    </row>
    <row r="11" spans="1:20" ht="12" customHeight="1">
      <c r="A11" s="426">
        <v>9</v>
      </c>
      <c r="B11" s="313" t="e">
        <f>VLOOKUP(A11,#REF!,2,FALSE)</f>
        <v>#REF!</v>
      </c>
      <c r="C11" s="313" t="e">
        <f>VLOOKUP(A11,#REF!,3,FALSE)</f>
        <v>#REF!</v>
      </c>
      <c r="D11" s="313" t="e">
        <f>VLOOKUP(A11,#REF!,4,FALSE)</f>
        <v>#REF!</v>
      </c>
      <c r="E11" s="73"/>
      <c r="F11" s="276"/>
      <c r="G11" s="79"/>
      <c r="H11" s="6"/>
    </row>
    <row r="12" spans="1:20" ht="12" customHeight="1">
      <c r="A12" s="427"/>
      <c r="B12" s="300"/>
      <c r="C12" s="300"/>
      <c r="D12" s="300"/>
      <c r="E12" s="278"/>
      <c r="F12" s="276"/>
      <c r="G12" s="276"/>
      <c r="H12" s="6"/>
    </row>
    <row r="13" spans="1:20" ht="12" customHeight="1">
      <c r="A13" s="428">
        <v>41</v>
      </c>
      <c r="B13" s="431" t="e">
        <f>VLOOKUP(A13,#REF!,2,FALSE)</f>
        <v>#REF!</v>
      </c>
      <c r="C13" s="431" t="e">
        <f>VLOOKUP(A13,#REF!,3,FALSE)</f>
        <v>#REF!</v>
      </c>
      <c r="D13" s="431" t="e">
        <f>VLOOKUP(A13,#REF!,4,FALSE)</f>
        <v>#REF!</v>
      </c>
      <c r="E13" s="273"/>
      <c r="F13" s="276"/>
      <c r="G13" s="276"/>
      <c r="H13" s="6"/>
    </row>
    <row r="14" spans="1:20" ht="12" customHeight="1">
      <c r="A14" s="343"/>
      <c r="B14" s="300"/>
      <c r="C14" s="300"/>
      <c r="D14" s="300"/>
      <c r="E14" s="274"/>
      <c r="F14" s="279"/>
      <c r="G14" s="276"/>
      <c r="H14" s="6"/>
    </row>
    <row r="15" spans="1:20" ht="12" customHeight="1">
      <c r="A15" s="426">
        <v>25</v>
      </c>
      <c r="B15" s="313" t="e">
        <f>VLOOKUP(A15,#REF!,2,FALSE)</f>
        <v>#REF!</v>
      </c>
      <c r="C15" s="313" t="e">
        <f>VLOOKUP(A15,#REF!,3,FALSE)</f>
        <v>#REF!</v>
      </c>
      <c r="D15" s="313" t="e">
        <f>VLOOKUP(A15,#REF!,4,FALSE)</f>
        <v>#REF!</v>
      </c>
      <c r="E15" s="274"/>
      <c r="F15" s="73"/>
      <c r="G15" s="276"/>
      <c r="H15" s="6"/>
    </row>
    <row r="16" spans="1:20" ht="12" customHeight="1">
      <c r="A16" s="427"/>
      <c r="B16" s="300"/>
      <c r="C16" s="300"/>
      <c r="D16" s="300"/>
      <c r="E16" s="275"/>
      <c r="F16" s="73"/>
      <c r="G16" s="276"/>
      <c r="H16" s="6"/>
    </row>
    <row r="17" spans="1:8" ht="12" customHeight="1">
      <c r="A17" s="428">
        <v>57</v>
      </c>
      <c r="B17" s="431" t="e">
        <f>VLOOKUP(A17,#REF!,2,FALSE)</f>
        <v>#REF!</v>
      </c>
      <c r="C17" s="431" t="e">
        <f>VLOOKUP(A17,#REF!,3,FALSE)</f>
        <v>#REF!</v>
      </c>
      <c r="D17" s="431" t="e">
        <f>VLOOKUP(A17,#REF!,4,FALSE)</f>
        <v>#REF!</v>
      </c>
      <c r="E17" s="277"/>
      <c r="F17" s="73"/>
      <c r="G17" s="276"/>
      <c r="H17" s="6"/>
    </row>
    <row r="18" spans="1:8" ht="12" customHeight="1">
      <c r="A18" s="343"/>
      <c r="B18" s="300"/>
      <c r="C18" s="300"/>
      <c r="D18" s="300"/>
      <c r="E18" s="73"/>
      <c r="F18" s="73"/>
      <c r="G18" s="276"/>
      <c r="H18" s="6"/>
    </row>
    <row r="19" spans="1:8" ht="12" customHeight="1">
      <c r="A19" s="426">
        <v>5</v>
      </c>
      <c r="B19" s="313" t="e">
        <f>VLOOKUP(A19,#REF!,2,FALSE)</f>
        <v>#REF!</v>
      </c>
      <c r="C19" s="313" t="e">
        <f>VLOOKUP(A19,#REF!,3,FALSE)</f>
        <v>#REF!</v>
      </c>
      <c r="D19" s="313" t="e">
        <f>VLOOKUP(A19,#REF!,4,FALSE)</f>
        <v>#REF!</v>
      </c>
      <c r="E19" s="73"/>
      <c r="F19" s="73"/>
      <c r="G19" s="276"/>
      <c r="H19" s="280"/>
    </row>
    <row r="20" spans="1:8" ht="12" customHeight="1">
      <c r="A20" s="427"/>
      <c r="B20" s="300"/>
      <c r="C20" s="300"/>
      <c r="D20" s="300"/>
      <c r="E20" s="278"/>
      <c r="F20" s="73"/>
      <c r="G20" s="276"/>
      <c r="H20" s="102"/>
    </row>
    <row r="21" spans="1:8" ht="12" customHeight="1">
      <c r="A21" s="428">
        <v>37</v>
      </c>
      <c r="B21" s="431" t="e">
        <f>VLOOKUP(A21,#REF!,2,FALSE)</f>
        <v>#REF!</v>
      </c>
      <c r="C21" s="431" t="e">
        <f>VLOOKUP(A21,#REF!,3,FALSE)</f>
        <v>#REF!</v>
      </c>
      <c r="D21" s="431" t="e">
        <f>VLOOKUP(A21,#REF!,4,FALSE)</f>
        <v>#REF!</v>
      </c>
      <c r="E21" s="273"/>
      <c r="F21" s="73"/>
      <c r="G21" s="276"/>
      <c r="H21" s="102"/>
    </row>
    <row r="22" spans="1:8" ht="12" customHeight="1">
      <c r="A22" s="343"/>
      <c r="B22" s="300"/>
      <c r="C22" s="300"/>
      <c r="D22" s="300"/>
      <c r="E22" s="274"/>
      <c r="F22" s="84"/>
      <c r="G22" s="276"/>
      <c r="H22" s="102"/>
    </row>
    <row r="23" spans="1:8" ht="12" customHeight="1">
      <c r="A23" s="426">
        <v>21</v>
      </c>
      <c r="B23" s="313" t="e">
        <f>VLOOKUP(A23,#REF!,2,FALSE)</f>
        <v>#REF!</v>
      </c>
      <c r="C23" s="313" t="e">
        <f>VLOOKUP(A23,#REF!,3,FALSE)</f>
        <v>#REF!</v>
      </c>
      <c r="D23" s="313" t="e">
        <f>VLOOKUP(A23,#REF!,4,FALSE)</f>
        <v>#REF!</v>
      </c>
      <c r="E23" s="274"/>
      <c r="F23" s="79"/>
      <c r="G23" s="276"/>
      <c r="H23" s="102"/>
    </row>
    <row r="24" spans="1:8" ht="12" customHeight="1">
      <c r="A24" s="427"/>
      <c r="B24" s="300"/>
      <c r="C24" s="300"/>
      <c r="D24" s="300"/>
      <c r="E24" s="275"/>
      <c r="F24" s="276"/>
      <c r="G24" s="276"/>
      <c r="H24" s="102"/>
    </row>
    <row r="25" spans="1:8" ht="12" customHeight="1">
      <c r="A25" s="428">
        <v>53</v>
      </c>
      <c r="B25" s="431" t="e">
        <f>VLOOKUP(A25,#REF!,2,FALSE)</f>
        <v>#REF!</v>
      </c>
      <c r="C25" s="431" t="e">
        <f>VLOOKUP(A25,#REF!,3,FALSE)</f>
        <v>#REF!</v>
      </c>
      <c r="D25" s="431" t="e">
        <f>VLOOKUP(A25,#REF!,4,FALSE)</f>
        <v>#REF!</v>
      </c>
      <c r="E25" s="277"/>
      <c r="F25" s="276"/>
      <c r="G25" s="276"/>
      <c r="H25" s="102"/>
    </row>
    <row r="26" spans="1:8" ht="12" customHeight="1">
      <c r="A26" s="343"/>
      <c r="B26" s="300"/>
      <c r="C26" s="300"/>
      <c r="D26" s="300"/>
      <c r="E26" s="73"/>
      <c r="F26" s="276"/>
      <c r="G26" s="276"/>
      <c r="H26" s="102"/>
    </row>
    <row r="27" spans="1:8" ht="12" customHeight="1">
      <c r="A27" s="426">
        <v>13</v>
      </c>
      <c r="B27" s="313" t="e">
        <f>VLOOKUP(A27,#REF!,2,FALSE)</f>
        <v>#REF!</v>
      </c>
      <c r="C27" s="313" t="e">
        <f>VLOOKUP(A27,#REF!,3,FALSE)</f>
        <v>#REF!</v>
      </c>
      <c r="D27" s="313" t="e">
        <f>VLOOKUP(A27,#REF!,4,FALSE)</f>
        <v>#REF!</v>
      </c>
      <c r="E27" s="73"/>
      <c r="F27" s="276"/>
      <c r="G27" s="279"/>
      <c r="H27" s="102"/>
    </row>
    <row r="28" spans="1:8" ht="12" customHeight="1">
      <c r="A28" s="427"/>
      <c r="B28" s="300"/>
      <c r="C28" s="300"/>
      <c r="D28" s="300"/>
      <c r="E28" s="278"/>
      <c r="F28" s="276"/>
      <c r="G28" s="73"/>
      <c r="H28" s="102"/>
    </row>
    <row r="29" spans="1:8" ht="12" customHeight="1">
      <c r="A29" s="428">
        <v>45</v>
      </c>
      <c r="B29" s="431" t="e">
        <f>VLOOKUP(A29,#REF!,2,FALSE)</f>
        <v>#REF!</v>
      </c>
      <c r="C29" s="431" t="e">
        <f>VLOOKUP(A29,#REF!,3,FALSE)</f>
        <v>#REF!</v>
      </c>
      <c r="D29" s="431" t="e">
        <f>VLOOKUP(A29,#REF!,4,FALSE)</f>
        <v>#REF!</v>
      </c>
      <c r="E29" s="273"/>
      <c r="F29" s="276"/>
      <c r="G29" s="73"/>
      <c r="H29" s="102"/>
    </row>
    <row r="30" spans="1:8" ht="12" customHeight="1">
      <c r="A30" s="343"/>
      <c r="B30" s="300"/>
      <c r="C30" s="300"/>
      <c r="D30" s="300"/>
      <c r="E30" s="274"/>
      <c r="F30" s="279"/>
      <c r="G30" s="73"/>
      <c r="H30" s="102"/>
    </row>
    <row r="31" spans="1:8" ht="12" customHeight="1">
      <c r="A31" s="426">
        <v>29</v>
      </c>
      <c r="B31" s="313" t="e">
        <f>VLOOKUP(A31,#REF!,2,FALSE)</f>
        <v>#REF!</v>
      </c>
      <c r="C31" s="313" t="e">
        <f>VLOOKUP(A31,#REF!,3,FALSE)</f>
        <v>#REF!</v>
      </c>
      <c r="D31" s="313" t="e">
        <f>VLOOKUP(A31,#REF!,4,FALSE)</f>
        <v>#REF!</v>
      </c>
      <c r="E31" s="274"/>
      <c r="F31" s="73"/>
      <c r="G31" s="73"/>
      <c r="H31" s="102"/>
    </row>
    <row r="32" spans="1:8" ht="12" customHeight="1">
      <c r="A32" s="427"/>
      <c r="B32" s="300"/>
      <c r="C32" s="300"/>
      <c r="D32" s="300"/>
      <c r="E32" s="275"/>
      <c r="F32" s="73"/>
      <c r="G32" s="73"/>
      <c r="H32" s="102"/>
    </row>
    <row r="33" spans="1:16" ht="12" customHeight="1">
      <c r="A33" s="428">
        <v>61</v>
      </c>
      <c r="B33" s="306" t="e">
        <f>VLOOKUP(A33,#REF!,2,FALSE)</f>
        <v>#REF!</v>
      </c>
      <c r="C33" s="306" t="e">
        <f>VLOOKUP(A33,#REF!,3,FALSE)</f>
        <v>#REF!</v>
      </c>
      <c r="D33" s="306" t="e">
        <f>VLOOKUP(A33,#REF!,4,FALSE)</f>
        <v>#REF!</v>
      </c>
      <c r="E33" s="277"/>
      <c r="F33" s="73"/>
      <c r="G33" s="73"/>
      <c r="H33" s="102"/>
    </row>
    <row r="34" spans="1:16" ht="12" customHeight="1">
      <c r="A34" s="343"/>
      <c r="B34" s="305"/>
      <c r="C34" s="305"/>
      <c r="D34" s="305"/>
      <c r="E34" s="6"/>
      <c r="F34" s="6"/>
      <c r="G34" s="6"/>
      <c r="H34" s="102"/>
    </row>
    <row r="35" spans="1:16" ht="12" customHeight="1">
      <c r="A35" s="124"/>
      <c r="B35" s="6"/>
      <c r="C35" s="6"/>
      <c r="D35" s="6"/>
      <c r="E35" s="73"/>
      <c r="F35" s="73"/>
      <c r="G35" s="73"/>
      <c r="H35" s="281"/>
      <c r="P35" s="134"/>
    </row>
    <row r="36" spans="1:16" ht="12" customHeight="1">
      <c r="A36" s="426">
        <v>3</v>
      </c>
      <c r="B36" s="313" t="e">
        <f>VLOOKUP(A36,#REF!,2,FALSE)</f>
        <v>#REF!</v>
      </c>
      <c r="C36" s="313" t="e">
        <f>VLOOKUP(A36,#REF!,3,FALSE)</f>
        <v>#REF!</v>
      </c>
      <c r="D36" s="313" t="e">
        <f>VLOOKUP(A36,#REF!,4,FALSE)</f>
        <v>#REF!</v>
      </c>
      <c r="E36" s="6"/>
      <c r="F36" s="6"/>
      <c r="G36" s="6"/>
      <c r="H36" s="102"/>
    </row>
    <row r="37" spans="1:16" ht="12" customHeight="1">
      <c r="A37" s="427"/>
      <c r="B37" s="300"/>
      <c r="C37" s="300"/>
      <c r="D37" s="300"/>
      <c r="E37" s="73"/>
      <c r="F37" s="73"/>
      <c r="G37" s="6"/>
      <c r="H37" s="102"/>
      <c r="P37" s="6"/>
    </row>
    <row r="38" spans="1:16" ht="12" customHeight="1">
      <c r="A38" s="428">
        <v>35</v>
      </c>
      <c r="B38" s="431" t="e">
        <f>VLOOKUP(A38,#REF!,2,FALSE)</f>
        <v>#REF!</v>
      </c>
      <c r="C38" s="431" t="e">
        <f>VLOOKUP(A38,#REF!,3,FALSE)</f>
        <v>#REF!</v>
      </c>
      <c r="D38" s="431" t="e">
        <f>VLOOKUP(A38,#REF!,4,FALSE)</f>
        <v>#REF!</v>
      </c>
      <c r="E38" s="273"/>
      <c r="F38" s="73"/>
      <c r="G38" s="73"/>
      <c r="H38" s="102"/>
    </row>
    <row r="39" spans="1:16" ht="12" customHeight="1">
      <c r="A39" s="343"/>
      <c r="B39" s="300"/>
      <c r="C39" s="300"/>
      <c r="D39" s="300"/>
      <c r="E39" s="274"/>
      <c r="F39" s="84"/>
      <c r="G39" s="73"/>
      <c r="H39" s="102"/>
    </row>
    <row r="40" spans="1:16" ht="12" customHeight="1">
      <c r="A40" s="426">
        <v>19</v>
      </c>
      <c r="B40" s="313" t="e">
        <f>VLOOKUP(A40,#REF!,2,FALSE)</f>
        <v>#REF!</v>
      </c>
      <c r="C40" s="313" t="e">
        <f>VLOOKUP(A40,#REF!,3,FALSE)</f>
        <v>#REF!</v>
      </c>
      <c r="D40" s="313" t="e">
        <f>VLOOKUP(A40,#REF!,4,FALSE)</f>
        <v>#REF!</v>
      </c>
      <c r="E40" s="274"/>
      <c r="F40" s="79"/>
      <c r="G40" s="73"/>
      <c r="H40" s="102"/>
    </row>
    <row r="41" spans="1:16" ht="12" customHeight="1">
      <c r="A41" s="427"/>
      <c r="B41" s="300"/>
      <c r="C41" s="300"/>
      <c r="D41" s="300"/>
      <c r="E41" s="275"/>
      <c r="F41" s="276"/>
      <c r="G41" s="73"/>
      <c r="H41" s="102"/>
    </row>
    <row r="42" spans="1:16" ht="12" customHeight="1">
      <c r="A42" s="428">
        <v>51</v>
      </c>
      <c r="B42" s="431" t="e">
        <f>VLOOKUP(A42,#REF!,2,FALSE)</f>
        <v>#REF!</v>
      </c>
      <c r="C42" s="431" t="e">
        <f>VLOOKUP(A42,#REF!,3,FALSE)</f>
        <v>#REF!</v>
      </c>
      <c r="D42" s="431" t="e">
        <f>VLOOKUP(A42,#REF!,4,FALSE)</f>
        <v>#REF!</v>
      </c>
      <c r="E42" s="277"/>
      <c r="F42" s="276"/>
      <c r="G42" s="73"/>
      <c r="H42" s="102"/>
    </row>
    <row r="43" spans="1:16" ht="12" customHeight="1">
      <c r="A43" s="427"/>
      <c r="B43" s="300"/>
      <c r="C43" s="300"/>
      <c r="D43" s="300"/>
      <c r="E43" s="73"/>
      <c r="F43" s="276"/>
      <c r="G43" s="84"/>
      <c r="H43" s="102"/>
    </row>
    <row r="44" spans="1:16" ht="12" customHeight="1">
      <c r="A44" s="426">
        <v>11</v>
      </c>
      <c r="B44" s="313" t="e">
        <f>VLOOKUP(A44,#REF!,2,FALSE)</f>
        <v>#REF!</v>
      </c>
      <c r="C44" s="313" t="e">
        <f>VLOOKUP(A44,#REF!,3,FALSE)</f>
        <v>#REF!</v>
      </c>
      <c r="D44" s="313" t="e">
        <f>VLOOKUP(A44,#REF!,4,FALSE)</f>
        <v>#REF!</v>
      </c>
      <c r="E44" s="73"/>
      <c r="F44" s="276"/>
      <c r="G44" s="79"/>
      <c r="H44" s="102"/>
    </row>
    <row r="45" spans="1:16" ht="12" customHeight="1">
      <c r="A45" s="427"/>
      <c r="B45" s="300"/>
      <c r="C45" s="300"/>
      <c r="D45" s="300"/>
      <c r="E45" s="278"/>
      <c r="F45" s="276"/>
      <c r="G45" s="276"/>
      <c r="H45" s="102"/>
    </row>
    <row r="46" spans="1:16" ht="12" customHeight="1">
      <c r="A46" s="428">
        <v>43</v>
      </c>
      <c r="B46" s="431" t="e">
        <f>VLOOKUP(A46,#REF!,2,FALSE)</f>
        <v>#REF!</v>
      </c>
      <c r="C46" s="431" t="e">
        <f>VLOOKUP(A46,#REF!,3,FALSE)</f>
        <v>#REF!</v>
      </c>
      <c r="D46" s="431" t="e">
        <f>VLOOKUP(A46,#REF!,4,FALSE)</f>
        <v>#REF!</v>
      </c>
      <c r="E46" s="273"/>
      <c r="F46" s="276"/>
      <c r="G46" s="276"/>
      <c r="H46" s="102"/>
    </row>
    <row r="47" spans="1:16" ht="12" customHeight="1">
      <c r="A47" s="343"/>
      <c r="B47" s="300"/>
      <c r="C47" s="300"/>
      <c r="D47" s="300"/>
      <c r="E47" s="274"/>
      <c r="F47" s="279"/>
      <c r="G47" s="276"/>
      <c r="H47" s="102"/>
    </row>
    <row r="48" spans="1:16" ht="12" customHeight="1">
      <c r="A48" s="426">
        <v>27</v>
      </c>
      <c r="B48" s="313" t="e">
        <f>VLOOKUP(A48,#REF!,2,FALSE)</f>
        <v>#REF!</v>
      </c>
      <c r="C48" s="313" t="e">
        <f>VLOOKUP(A48,#REF!,3,FALSE)</f>
        <v>#REF!</v>
      </c>
      <c r="D48" s="313" t="e">
        <f>VLOOKUP(A48,#REF!,4,FALSE)</f>
        <v>#REF!</v>
      </c>
      <c r="E48" s="274"/>
      <c r="F48" s="73"/>
      <c r="G48" s="276"/>
      <c r="H48" s="102"/>
    </row>
    <row r="49" spans="1:8" ht="12" customHeight="1">
      <c r="A49" s="427"/>
      <c r="B49" s="300"/>
      <c r="C49" s="300"/>
      <c r="D49" s="300"/>
      <c r="E49" s="275"/>
      <c r="F49" s="73"/>
      <c r="G49" s="276"/>
      <c r="H49" s="102"/>
    </row>
    <row r="50" spans="1:8" ht="12" customHeight="1">
      <c r="A50" s="428">
        <v>59</v>
      </c>
      <c r="B50" s="431" t="e">
        <f>VLOOKUP(A50,#REF!,2,FALSE)</f>
        <v>#REF!</v>
      </c>
      <c r="C50" s="431" t="e">
        <f>VLOOKUP(A50,#REF!,3,FALSE)</f>
        <v>#REF!</v>
      </c>
      <c r="D50" s="431" t="e">
        <f>VLOOKUP(A50,#REF!,4,FALSE)</f>
        <v>#REF!</v>
      </c>
      <c r="E50" s="277"/>
      <c r="F50" s="73"/>
      <c r="G50" s="276"/>
      <c r="H50" s="102"/>
    </row>
    <row r="51" spans="1:8" ht="12" customHeight="1">
      <c r="A51" s="343"/>
      <c r="B51" s="300"/>
      <c r="C51" s="300"/>
      <c r="D51" s="300"/>
      <c r="E51" s="73"/>
      <c r="F51" s="73"/>
      <c r="G51" s="276"/>
      <c r="H51" s="102"/>
    </row>
    <row r="52" spans="1:8" ht="12" customHeight="1">
      <c r="A52" s="426">
        <v>7</v>
      </c>
      <c r="B52" s="313" t="e">
        <f>VLOOKUP(A52,#REF!,2,FALSE)</f>
        <v>#REF!</v>
      </c>
      <c r="C52" s="313" t="e">
        <f>VLOOKUP(A52,#REF!,3,FALSE)</f>
        <v>#REF!</v>
      </c>
      <c r="D52" s="313" t="e">
        <f>VLOOKUP(A52,#REF!,4,FALSE)</f>
        <v>#REF!</v>
      </c>
      <c r="E52" s="73"/>
      <c r="F52" s="73"/>
      <c r="G52" s="276"/>
      <c r="H52" s="102"/>
    </row>
    <row r="53" spans="1:8" ht="12" customHeight="1">
      <c r="A53" s="427"/>
      <c r="B53" s="300"/>
      <c r="C53" s="300"/>
      <c r="D53" s="300"/>
      <c r="E53" s="278"/>
      <c r="F53" s="73"/>
      <c r="G53" s="276"/>
      <c r="H53" s="281"/>
    </row>
    <row r="54" spans="1:8" ht="12" customHeight="1">
      <c r="A54" s="428">
        <v>39</v>
      </c>
      <c r="B54" s="431" t="e">
        <f>VLOOKUP(A54,#REF!,2,FALSE)</f>
        <v>#REF!</v>
      </c>
      <c r="C54" s="431" t="e">
        <f>VLOOKUP(A54,#REF!,3,FALSE)</f>
        <v>#REF!</v>
      </c>
      <c r="D54" s="431" t="e">
        <f>VLOOKUP(A54,#REF!,4,FALSE)</f>
        <v>#REF!</v>
      </c>
      <c r="E54" s="273"/>
      <c r="F54" s="73"/>
      <c r="G54" s="276"/>
      <c r="H54" s="6"/>
    </row>
    <row r="55" spans="1:8" ht="12" customHeight="1">
      <c r="A55" s="343"/>
      <c r="B55" s="300"/>
      <c r="C55" s="300"/>
      <c r="D55" s="300"/>
      <c r="E55" s="274"/>
      <c r="F55" s="84"/>
      <c r="G55" s="276"/>
      <c r="H55" s="6"/>
    </row>
    <row r="56" spans="1:8" ht="12" customHeight="1">
      <c r="A56" s="426">
        <v>23</v>
      </c>
      <c r="B56" s="313" t="e">
        <f>VLOOKUP(A56,#REF!,2,FALSE)</f>
        <v>#REF!</v>
      </c>
      <c r="C56" s="313" t="e">
        <f>VLOOKUP(A56,#REF!,3,FALSE)</f>
        <v>#REF!</v>
      </c>
      <c r="D56" s="313" t="e">
        <f>VLOOKUP(A56,#REF!,4,FALSE)</f>
        <v>#REF!</v>
      </c>
      <c r="E56" s="274"/>
      <c r="F56" s="79"/>
      <c r="G56" s="276"/>
      <c r="H56" s="6"/>
    </row>
    <row r="57" spans="1:8" ht="12" customHeight="1">
      <c r="A57" s="427"/>
      <c r="B57" s="300"/>
      <c r="C57" s="300"/>
      <c r="D57" s="300"/>
      <c r="E57" s="275"/>
      <c r="F57" s="276"/>
      <c r="G57" s="276"/>
      <c r="H57" s="6"/>
    </row>
    <row r="58" spans="1:8" ht="12" customHeight="1">
      <c r="A58" s="428">
        <v>55</v>
      </c>
      <c r="B58" s="431" t="e">
        <f>VLOOKUP(A58,#REF!,2,FALSE)</f>
        <v>#REF!</v>
      </c>
      <c r="C58" s="431" t="e">
        <f>VLOOKUP(A58,#REF!,3,FALSE)</f>
        <v>#REF!</v>
      </c>
      <c r="D58" s="431" t="e">
        <f>VLOOKUP(A58,#REF!,4,FALSE)</f>
        <v>#REF!</v>
      </c>
      <c r="E58" s="277"/>
      <c r="F58" s="276"/>
      <c r="G58" s="276"/>
      <c r="H58" s="6"/>
    </row>
    <row r="59" spans="1:8" ht="12" customHeight="1">
      <c r="A59" s="343"/>
      <c r="B59" s="300"/>
      <c r="C59" s="300"/>
      <c r="D59" s="300"/>
      <c r="E59" s="73"/>
      <c r="F59" s="276"/>
      <c r="G59" s="276"/>
      <c r="H59" s="6"/>
    </row>
    <row r="60" spans="1:8" ht="12" customHeight="1">
      <c r="A60" s="426">
        <v>15</v>
      </c>
      <c r="B60" s="313" t="e">
        <f>VLOOKUP(A60,#REF!,2,FALSE)</f>
        <v>#REF!</v>
      </c>
      <c r="C60" s="313" t="e">
        <f>VLOOKUP(A60,#REF!,3,FALSE)</f>
        <v>#REF!</v>
      </c>
      <c r="D60" s="313" t="e">
        <f>VLOOKUP(A60,#REF!,4,FALSE)</f>
        <v>#REF!</v>
      </c>
      <c r="E60" s="73"/>
      <c r="F60" s="276"/>
      <c r="G60" s="279"/>
      <c r="H60" s="6"/>
    </row>
    <row r="61" spans="1:8" ht="12" customHeight="1">
      <c r="A61" s="427"/>
      <c r="B61" s="300"/>
      <c r="C61" s="300"/>
      <c r="D61" s="300"/>
      <c r="E61" s="278"/>
      <c r="F61" s="276"/>
      <c r="G61" s="73"/>
      <c r="H61" s="6"/>
    </row>
    <row r="62" spans="1:8" ht="12" customHeight="1">
      <c r="A62" s="428">
        <v>47</v>
      </c>
      <c r="B62" s="431" t="e">
        <f>VLOOKUP(A62,#REF!,2,FALSE)</f>
        <v>#REF!</v>
      </c>
      <c r="C62" s="431" t="e">
        <f>VLOOKUP(A62,#REF!,3,FALSE)</f>
        <v>#REF!</v>
      </c>
      <c r="D62" s="431" t="e">
        <f>VLOOKUP(A62,#REF!,4,FALSE)</f>
        <v>#REF!</v>
      </c>
      <c r="E62" s="273"/>
      <c r="F62" s="276"/>
      <c r="G62" s="73"/>
      <c r="H62" s="6"/>
    </row>
    <row r="63" spans="1:8" ht="12" customHeight="1">
      <c r="A63" s="343"/>
      <c r="B63" s="300"/>
      <c r="C63" s="300"/>
      <c r="D63" s="300"/>
      <c r="E63" s="274"/>
      <c r="F63" s="279"/>
      <c r="G63" s="73"/>
      <c r="H63" s="6"/>
    </row>
    <row r="64" spans="1:8" ht="12" customHeight="1">
      <c r="A64" s="426">
        <v>31</v>
      </c>
      <c r="B64" s="313" t="e">
        <f>VLOOKUP(A64,#REF!,2,FALSE)</f>
        <v>#REF!</v>
      </c>
      <c r="C64" s="313" t="e">
        <f>VLOOKUP(A64,#REF!,3,FALSE)</f>
        <v>#REF!</v>
      </c>
      <c r="D64" s="313" t="e">
        <f>VLOOKUP(A64,#REF!,4,FALSE)</f>
        <v>#REF!</v>
      </c>
      <c r="E64" s="274"/>
      <c r="F64" s="73"/>
      <c r="G64" s="73"/>
      <c r="H64" s="6"/>
    </row>
    <row r="65" spans="1:9" ht="12" customHeight="1">
      <c r="A65" s="427"/>
      <c r="B65" s="300"/>
      <c r="C65" s="300"/>
      <c r="D65" s="300"/>
      <c r="E65" s="275"/>
      <c r="F65" s="73"/>
      <c r="G65" s="73"/>
      <c r="H65" s="6"/>
    </row>
    <row r="66" spans="1:9" ht="12" customHeight="1">
      <c r="A66" s="428">
        <v>63</v>
      </c>
      <c r="B66" s="306" t="e">
        <f>VLOOKUP(A66,#REF!,2,FALSE)</f>
        <v>#REF!</v>
      </c>
      <c r="C66" s="306" t="e">
        <f>VLOOKUP(A66,#REF!,3,FALSE)</f>
        <v>#REF!</v>
      </c>
      <c r="D66" s="306" t="e">
        <f>VLOOKUP(A66,#REF!,4,FALSE)</f>
        <v>#REF!</v>
      </c>
      <c r="E66" s="277"/>
      <c r="F66" s="73"/>
      <c r="G66" s="73"/>
      <c r="H66" s="6"/>
    </row>
    <row r="67" spans="1:9" ht="12" customHeight="1">
      <c r="A67" s="343"/>
      <c r="B67" s="305"/>
      <c r="C67" s="305"/>
      <c r="D67" s="305"/>
      <c r="E67" s="6"/>
      <c r="F67" s="6"/>
      <c r="G67" s="6"/>
      <c r="H67" s="6"/>
    </row>
    <row r="68" spans="1:9" ht="12" customHeight="1">
      <c r="A68" s="6"/>
      <c r="B68" s="6"/>
      <c r="C68" s="6"/>
      <c r="D68" s="6"/>
      <c r="E68" s="6"/>
      <c r="F68" s="6"/>
      <c r="G68" s="6"/>
      <c r="H68" s="6"/>
    </row>
    <row r="69" spans="1:9" ht="12" customHeight="1">
      <c r="A69" s="6"/>
      <c r="B69" s="6"/>
      <c r="C69" s="6"/>
      <c r="D69" s="6"/>
      <c r="E69" s="6"/>
      <c r="F69" s="6"/>
      <c r="G69" s="6"/>
      <c r="H69" s="6"/>
    </row>
    <row r="70" spans="1:9" ht="12" customHeight="1">
      <c r="A70" s="6"/>
      <c r="B70" s="6"/>
      <c r="C70" s="6"/>
      <c r="D70" s="6"/>
      <c r="E70" s="6"/>
      <c r="F70" s="6"/>
      <c r="G70" s="6"/>
      <c r="H70" s="6"/>
    </row>
    <row r="71" spans="1:9" ht="12" customHeight="1">
      <c r="A71" s="6"/>
      <c r="B71" s="6"/>
      <c r="C71" s="6"/>
      <c r="D71" s="6"/>
      <c r="E71" s="6"/>
      <c r="F71" s="6"/>
      <c r="G71" s="6"/>
      <c r="H71" s="6"/>
    </row>
    <row r="72" spans="1:9" ht="12" customHeight="1">
      <c r="A72" s="67" t="s">
        <v>343</v>
      </c>
      <c r="B72" s="6"/>
      <c r="C72" s="6"/>
      <c r="D72" s="6"/>
      <c r="E72" s="424" t="e">
        <f>HYPERLINK(#REF!)</f>
        <v>#REF!</v>
      </c>
      <c r="F72" s="6"/>
      <c r="G72" s="67" t="s">
        <v>345</v>
      </c>
      <c r="H72" s="6"/>
    </row>
    <row r="73" spans="1:9" ht="12" customHeight="1">
      <c r="A73" s="6"/>
      <c r="B73" s="6"/>
      <c r="C73" s="6"/>
      <c r="D73" s="6"/>
      <c r="E73" s="289"/>
      <c r="F73" s="6"/>
      <c r="G73" s="6"/>
      <c r="H73" s="6"/>
    </row>
    <row r="74" spans="1:9" ht="19.5" customHeight="1">
      <c r="A74" s="6"/>
      <c r="B74" s="6"/>
      <c r="C74" s="6"/>
      <c r="D74" s="6"/>
      <c r="E74" s="6"/>
      <c r="F74" s="6"/>
      <c r="G74" s="6"/>
      <c r="H74" s="6"/>
    </row>
    <row r="75" spans="1:9" ht="19.5" customHeight="1">
      <c r="A75" s="107"/>
      <c r="B75" s="108"/>
      <c r="C75" s="75"/>
      <c r="D75" s="75"/>
      <c r="E75" s="75"/>
      <c r="G75" s="6"/>
      <c r="H75" s="6"/>
      <c r="I75" s="6"/>
    </row>
    <row r="76" spans="1:9" ht="19.5" customHeight="1">
      <c r="A76" s="6"/>
      <c r="B76" s="104"/>
      <c r="G76" s="6"/>
      <c r="H76" s="6"/>
      <c r="I76" s="6"/>
    </row>
    <row r="77" spans="1:9" ht="19.5" customHeight="1">
      <c r="A77" s="6"/>
      <c r="B77" s="282"/>
      <c r="C77" s="283"/>
      <c r="D77" s="284"/>
      <c r="E77" s="75"/>
      <c r="G77" s="285"/>
      <c r="H77" s="6"/>
      <c r="I77" s="6"/>
    </row>
    <row r="78" spans="1:9" ht="19.5" customHeight="1">
      <c r="A78" s="88"/>
      <c r="B78" s="99"/>
      <c r="C78" s="75"/>
      <c r="D78" s="104"/>
      <c r="E78" s="75"/>
      <c r="G78" s="285"/>
      <c r="H78" s="6"/>
      <c r="I78" s="6"/>
    </row>
    <row r="79" spans="1:9" ht="19.5" customHeight="1">
      <c r="A79" s="6"/>
      <c r="B79" s="75"/>
      <c r="C79" s="75"/>
      <c r="D79" s="102"/>
      <c r="E79" s="108"/>
      <c r="F79" s="75"/>
      <c r="H79" s="6"/>
      <c r="I79" s="6"/>
    </row>
    <row r="80" spans="1:9" ht="19.5" customHeight="1">
      <c r="A80" s="6"/>
      <c r="B80" s="75"/>
      <c r="C80" s="119"/>
      <c r="D80" s="281"/>
      <c r="E80" s="104"/>
      <c r="F80" s="87"/>
      <c r="H80" s="6"/>
      <c r="I80" s="6"/>
    </row>
    <row r="81" spans="1:9" ht="19.5" customHeight="1">
      <c r="B81" s="103"/>
      <c r="C81" s="103"/>
      <c r="D81" s="6"/>
      <c r="E81" s="104"/>
      <c r="F81" s="108"/>
      <c r="H81" s="6"/>
      <c r="I81" s="6"/>
    </row>
    <row r="82" spans="1:9" ht="19.5" customHeight="1">
      <c r="C82" s="75"/>
      <c r="D82" s="6"/>
      <c r="E82" s="99"/>
      <c r="F82" s="104"/>
      <c r="H82" s="6"/>
      <c r="I82" s="6"/>
    </row>
    <row r="83" spans="1:9" ht="19.5" customHeight="1">
      <c r="A83" s="107"/>
      <c r="B83" s="108"/>
      <c r="D83" s="6"/>
      <c r="F83" s="102"/>
      <c r="H83" s="6"/>
      <c r="I83" s="6"/>
    </row>
    <row r="84" spans="1:9" ht="19.5" customHeight="1">
      <c r="A84" s="6"/>
      <c r="B84" s="104"/>
      <c r="C84" s="75"/>
      <c r="D84" s="6"/>
      <c r="E84" s="75"/>
      <c r="F84" s="104"/>
      <c r="G84" s="6"/>
      <c r="H84" s="6"/>
      <c r="I84" s="6"/>
    </row>
    <row r="85" spans="1:9" ht="19.5" customHeight="1">
      <c r="A85" s="6"/>
      <c r="B85" s="282"/>
      <c r="C85" s="283"/>
      <c r="D85" s="280"/>
      <c r="E85" s="75"/>
      <c r="F85" s="104"/>
      <c r="G85" s="280"/>
      <c r="H85" s="6"/>
      <c r="I85" s="6"/>
    </row>
    <row r="86" spans="1:9" ht="19.5" customHeight="1">
      <c r="A86" s="88"/>
      <c r="B86" s="99"/>
      <c r="C86" s="75"/>
      <c r="D86" s="102"/>
      <c r="E86" s="75"/>
      <c r="F86" s="104"/>
      <c r="G86" s="102"/>
      <c r="H86" s="6"/>
      <c r="I86" s="6"/>
    </row>
    <row r="87" spans="1:9" ht="19.5" customHeight="1">
      <c r="A87" s="6"/>
      <c r="B87" s="75"/>
      <c r="C87" s="75"/>
      <c r="D87" s="102"/>
      <c r="E87" s="108"/>
      <c r="F87" s="104"/>
      <c r="G87" s="102"/>
      <c r="H87" s="6"/>
      <c r="I87" s="6"/>
    </row>
    <row r="88" spans="1:9" ht="19.5" customHeight="1">
      <c r="A88" s="6"/>
      <c r="B88" s="75"/>
      <c r="C88" s="119"/>
      <c r="D88" s="281"/>
      <c r="E88" s="104"/>
      <c r="F88" s="286"/>
      <c r="G88" s="102"/>
      <c r="H88" s="6"/>
      <c r="I88" s="6"/>
    </row>
    <row r="89" spans="1:9" ht="19.5" customHeight="1">
      <c r="B89" s="103"/>
      <c r="C89" s="103"/>
      <c r="E89" s="104"/>
      <c r="F89" s="103"/>
      <c r="G89" s="102"/>
      <c r="H89" s="6"/>
      <c r="I89" s="6"/>
    </row>
    <row r="90" spans="1:9" ht="19.5" customHeight="1">
      <c r="C90" s="75"/>
      <c r="E90" s="99"/>
      <c r="F90" s="75"/>
      <c r="G90" s="281"/>
      <c r="H90" s="6"/>
      <c r="I90" s="6"/>
    </row>
    <row r="91" spans="1:9" ht="19.5" customHeight="1">
      <c r="A91" s="6"/>
      <c r="B91" s="6"/>
      <c r="C91" s="6"/>
      <c r="D91" s="6"/>
      <c r="E91" s="6"/>
      <c r="F91" s="6"/>
      <c r="G91" s="285"/>
      <c r="H91" s="6"/>
      <c r="I91" s="6"/>
    </row>
    <row r="92" spans="1:9" ht="19.5" customHeight="1">
      <c r="A92" s="6"/>
      <c r="B92" s="75"/>
      <c r="C92" s="75"/>
      <c r="D92" s="6"/>
      <c r="E92" s="75"/>
      <c r="F92" s="103"/>
      <c r="G92" s="285"/>
      <c r="H92" s="6"/>
      <c r="I92" s="6"/>
    </row>
    <row r="93" spans="1:9" ht="19.5" customHeight="1">
      <c r="A93" s="6"/>
      <c r="B93" s="75"/>
      <c r="C93" s="103"/>
      <c r="D93" s="75"/>
      <c r="E93" s="75"/>
      <c r="F93" s="75"/>
      <c r="G93" s="6"/>
      <c r="H93" s="6"/>
      <c r="I93" s="6"/>
    </row>
    <row r="94" spans="1:9" ht="19.5" customHeight="1">
      <c r="A94" s="6"/>
      <c r="B94" s="6"/>
      <c r="C94" s="75"/>
      <c r="D94" s="6"/>
      <c r="E94" s="103"/>
      <c r="F94" s="75"/>
      <c r="G94" s="6"/>
      <c r="H94" s="6"/>
      <c r="I94" s="6"/>
    </row>
    <row r="95" spans="1:9" ht="19.5" customHeight="1">
      <c r="A95" s="6"/>
      <c r="B95" s="6"/>
      <c r="C95" s="103"/>
      <c r="D95" s="6"/>
      <c r="E95" s="75"/>
      <c r="F95" s="75"/>
      <c r="G95" s="285"/>
      <c r="H95" s="6"/>
      <c r="I95" s="6"/>
    </row>
    <row r="96" spans="1:9" ht="19.5" customHeight="1">
      <c r="A96" s="6"/>
      <c r="B96" s="75"/>
      <c r="C96" s="103"/>
      <c r="D96" s="75"/>
      <c r="E96" s="75"/>
      <c r="F96" s="75"/>
      <c r="G96" s="285"/>
      <c r="H96" s="6"/>
      <c r="I96" s="6"/>
    </row>
    <row r="97" spans="1:9" ht="19.5" customHeight="1">
      <c r="A97" s="6"/>
      <c r="B97" s="6"/>
      <c r="C97" s="75"/>
      <c r="D97" s="6"/>
      <c r="E97" s="103"/>
      <c r="F97" s="75"/>
      <c r="G97" s="285"/>
      <c r="H97" s="6"/>
      <c r="I97" s="6"/>
    </row>
    <row r="98" spans="1:9" ht="19.5" customHeight="1">
      <c r="A98" s="6"/>
      <c r="B98" s="6"/>
      <c r="C98" s="103"/>
      <c r="D98" s="6"/>
      <c r="E98" s="75"/>
      <c r="F98" s="75"/>
      <c r="G98" s="285"/>
      <c r="H98" s="6"/>
      <c r="I98" s="6"/>
    </row>
    <row r="99" spans="1:9" ht="19.5" customHeight="1">
      <c r="A99" s="6"/>
      <c r="B99" s="6"/>
      <c r="C99" s="6"/>
      <c r="D99" s="6"/>
      <c r="E99" s="6"/>
      <c r="F99" s="6"/>
      <c r="G99" s="6"/>
      <c r="H99" s="6"/>
      <c r="I99" s="6"/>
    </row>
    <row r="100" spans="1:9" ht="19.5" customHeight="1"/>
    <row r="101" spans="1:9" ht="12" customHeight="1">
      <c r="A101" s="6"/>
      <c r="B101" s="6"/>
      <c r="C101" s="6"/>
      <c r="D101" s="6"/>
      <c r="E101" s="6"/>
      <c r="F101" s="6"/>
      <c r="G101" s="6"/>
      <c r="H101" s="6"/>
    </row>
    <row r="102" spans="1:9" ht="12" customHeight="1">
      <c r="G102" s="6"/>
    </row>
    <row r="103" spans="1:9" ht="12" customHeight="1">
      <c r="G103" s="6"/>
    </row>
    <row r="104" spans="1:9" ht="12" customHeight="1">
      <c r="G104" s="6"/>
    </row>
    <row r="105" spans="1:9" ht="12" customHeight="1"/>
    <row r="106" spans="1:9" ht="12" customHeight="1"/>
    <row r="107" spans="1:9" ht="12" customHeight="1"/>
    <row r="108" spans="1:9" ht="12" customHeight="1"/>
    <row r="109" spans="1:9" ht="12" customHeight="1"/>
    <row r="110" spans="1:9" ht="12" customHeight="1"/>
    <row r="111" spans="1:9" ht="12" customHeight="1"/>
    <row r="112" spans="1:9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  <row r="542" ht="12" customHeight="1"/>
    <row r="543" ht="12" customHeight="1"/>
    <row r="544" ht="12" customHeight="1"/>
    <row r="545" ht="12" customHeight="1"/>
    <row r="546" ht="12" customHeight="1"/>
    <row r="547" ht="12" customHeight="1"/>
    <row r="548" ht="12" customHeight="1"/>
    <row r="549" ht="12" customHeight="1"/>
    <row r="550" ht="12" customHeight="1"/>
    <row r="551" ht="12" customHeight="1"/>
    <row r="552" ht="12" customHeight="1"/>
    <row r="553" ht="12" customHeight="1"/>
    <row r="554" ht="12" customHeight="1"/>
    <row r="555" ht="12" customHeight="1"/>
    <row r="556" ht="12" customHeight="1"/>
    <row r="557" ht="12" customHeight="1"/>
    <row r="558" ht="12" customHeight="1"/>
    <row r="559" ht="12" customHeight="1"/>
    <row r="560" ht="12" customHeight="1"/>
    <row r="561" ht="12" customHeight="1"/>
    <row r="562" ht="12" customHeight="1"/>
    <row r="563" ht="12" customHeight="1"/>
    <row r="564" ht="12" customHeight="1"/>
    <row r="565" ht="12" customHeight="1"/>
    <row r="566" ht="12" customHeight="1"/>
    <row r="567" ht="12" customHeight="1"/>
    <row r="568" ht="12" customHeight="1"/>
    <row r="569" ht="12" customHeight="1"/>
    <row r="570" ht="12" customHeight="1"/>
    <row r="571" ht="12" customHeight="1"/>
    <row r="572" ht="12" customHeight="1"/>
    <row r="573" ht="12" customHeight="1"/>
    <row r="574" ht="12" customHeight="1"/>
    <row r="575" ht="12" customHeight="1"/>
    <row r="576" ht="12" customHeight="1"/>
    <row r="577" ht="12" customHeight="1"/>
    <row r="578" ht="12" customHeight="1"/>
    <row r="579" ht="12" customHeight="1"/>
    <row r="580" ht="12" customHeight="1"/>
    <row r="581" ht="12" customHeight="1"/>
    <row r="582" ht="12" customHeight="1"/>
    <row r="583" ht="12" customHeight="1"/>
    <row r="584" ht="12" customHeight="1"/>
    <row r="585" ht="12" customHeight="1"/>
    <row r="586" ht="12" customHeight="1"/>
    <row r="587" ht="12" customHeight="1"/>
    <row r="588" ht="12" customHeight="1"/>
    <row r="589" ht="12" customHeight="1"/>
    <row r="590" ht="12" customHeight="1"/>
    <row r="591" ht="12" customHeight="1"/>
    <row r="592" ht="12" customHeight="1"/>
    <row r="593" ht="12" customHeight="1"/>
    <row r="594" ht="12" customHeight="1"/>
    <row r="595" ht="12" customHeight="1"/>
    <row r="596" ht="12" customHeight="1"/>
    <row r="597" ht="12" customHeight="1"/>
    <row r="598" ht="12" customHeight="1"/>
    <row r="599" ht="12" customHeight="1"/>
    <row r="600" ht="12" customHeight="1"/>
    <row r="601" ht="12" customHeight="1"/>
    <row r="602" ht="12" customHeight="1"/>
    <row r="603" ht="12" customHeight="1"/>
    <row r="604" ht="12" customHeight="1"/>
    <row r="605" ht="12" customHeight="1"/>
    <row r="606" ht="12" customHeight="1"/>
    <row r="607" ht="12" customHeight="1"/>
    <row r="608" ht="12" customHeight="1"/>
    <row r="609" ht="12" customHeight="1"/>
    <row r="610" ht="12" customHeight="1"/>
    <row r="611" ht="12" customHeight="1"/>
    <row r="612" ht="12" customHeight="1"/>
    <row r="613" ht="12" customHeight="1"/>
    <row r="614" ht="12" customHeight="1"/>
    <row r="615" ht="12" customHeight="1"/>
    <row r="616" ht="12" customHeight="1"/>
    <row r="617" ht="12" customHeight="1"/>
    <row r="618" ht="12" customHeight="1"/>
    <row r="619" ht="12" customHeight="1"/>
    <row r="620" ht="12" customHeight="1"/>
    <row r="621" ht="12" customHeight="1"/>
    <row r="622" ht="12" customHeight="1"/>
    <row r="623" ht="12" customHeight="1"/>
    <row r="624" ht="12" customHeight="1"/>
    <row r="625" ht="12" customHeight="1"/>
    <row r="626" ht="12" customHeight="1"/>
    <row r="627" ht="12" customHeight="1"/>
    <row r="628" ht="12" customHeight="1"/>
    <row r="629" ht="12" customHeight="1"/>
    <row r="630" ht="12" customHeight="1"/>
    <row r="631" ht="12" customHeight="1"/>
    <row r="632" ht="12" customHeight="1"/>
    <row r="633" ht="12" customHeight="1"/>
    <row r="634" ht="12" customHeight="1"/>
    <row r="635" ht="12" customHeight="1"/>
    <row r="636" ht="12" customHeight="1"/>
    <row r="637" ht="12" customHeight="1"/>
    <row r="638" ht="12" customHeight="1"/>
    <row r="639" ht="12" customHeight="1"/>
    <row r="640" ht="12" customHeight="1"/>
    <row r="641" ht="12" customHeight="1"/>
    <row r="642" ht="12" customHeight="1"/>
    <row r="643" ht="12" customHeight="1"/>
    <row r="644" ht="12" customHeight="1"/>
    <row r="645" ht="12" customHeight="1"/>
    <row r="646" ht="12" customHeight="1"/>
    <row r="647" ht="12" customHeight="1"/>
    <row r="648" ht="12" customHeight="1"/>
    <row r="649" ht="12" customHeight="1"/>
    <row r="650" ht="12" customHeight="1"/>
    <row r="651" ht="12" customHeight="1"/>
    <row r="652" ht="12" customHeight="1"/>
    <row r="653" ht="12" customHeight="1"/>
    <row r="654" ht="12" customHeight="1"/>
    <row r="655" ht="12" customHeight="1"/>
    <row r="656" ht="12" customHeight="1"/>
    <row r="657" ht="12" customHeight="1"/>
    <row r="658" ht="12" customHeight="1"/>
    <row r="659" ht="12" customHeight="1"/>
    <row r="660" ht="12" customHeight="1"/>
    <row r="661" ht="12" customHeight="1"/>
    <row r="662" ht="12" customHeight="1"/>
    <row r="663" ht="12" customHeight="1"/>
    <row r="664" ht="12" customHeight="1"/>
    <row r="665" ht="12" customHeight="1"/>
    <row r="666" ht="12" customHeight="1"/>
    <row r="667" ht="12" customHeight="1"/>
    <row r="668" ht="12" customHeight="1"/>
    <row r="669" ht="12" customHeight="1"/>
    <row r="670" ht="12" customHeight="1"/>
    <row r="671" ht="12" customHeight="1"/>
    <row r="672" ht="12" customHeight="1"/>
    <row r="673" ht="12" customHeight="1"/>
    <row r="674" ht="12" customHeight="1"/>
    <row r="675" ht="12" customHeight="1"/>
    <row r="676" ht="12" customHeight="1"/>
    <row r="677" ht="12" customHeight="1"/>
    <row r="678" ht="12" customHeight="1"/>
    <row r="679" ht="12" customHeight="1"/>
    <row r="680" ht="12" customHeight="1"/>
    <row r="681" ht="12" customHeight="1"/>
    <row r="682" ht="12" customHeight="1"/>
    <row r="683" ht="12" customHeight="1"/>
    <row r="684" ht="12" customHeight="1"/>
    <row r="685" ht="12" customHeight="1"/>
    <row r="686" ht="12" customHeight="1"/>
    <row r="687" ht="12" customHeight="1"/>
    <row r="688" ht="12" customHeight="1"/>
    <row r="689" ht="12" customHeight="1"/>
    <row r="690" ht="12" customHeight="1"/>
    <row r="691" ht="12" customHeight="1"/>
    <row r="692" ht="12" customHeight="1"/>
    <row r="693" ht="12" customHeight="1"/>
    <row r="694" ht="12" customHeight="1"/>
    <row r="695" ht="12" customHeight="1"/>
    <row r="696" ht="12" customHeight="1"/>
    <row r="697" ht="12" customHeight="1"/>
    <row r="698" ht="12" customHeight="1"/>
    <row r="699" ht="12" customHeight="1"/>
    <row r="700" ht="12" customHeight="1"/>
    <row r="701" ht="12" customHeight="1"/>
    <row r="702" ht="12" customHeight="1"/>
    <row r="703" ht="12" customHeight="1"/>
    <row r="704" ht="12" customHeight="1"/>
    <row r="705" ht="12" customHeight="1"/>
    <row r="706" ht="12" customHeight="1"/>
    <row r="707" ht="12" customHeight="1"/>
    <row r="708" ht="12" customHeight="1"/>
    <row r="709" ht="12" customHeight="1"/>
    <row r="710" ht="12" customHeight="1"/>
    <row r="711" ht="12" customHeight="1"/>
    <row r="712" ht="12" customHeight="1"/>
    <row r="713" ht="12" customHeight="1"/>
    <row r="714" ht="12" customHeight="1"/>
    <row r="715" ht="12" customHeight="1"/>
    <row r="716" ht="12" customHeight="1"/>
    <row r="717" ht="12" customHeight="1"/>
    <row r="718" ht="12" customHeight="1"/>
    <row r="719" ht="12" customHeight="1"/>
    <row r="720" ht="12" customHeight="1"/>
    <row r="721" ht="12" customHeight="1"/>
    <row r="722" ht="12" customHeight="1"/>
    <row r="723" ht="12" customHeight="1"/>
    <row r="724" ht="12" customHeight="1"/>
    <row r="725" ht="12" customHeight="1"/>
    <row r="726" ht="12" customHeight="1"/>
    <row r="727" ht="12" customHeight="1"/>
    <row r="728" ht="12" customHeight="1"/>
    <row r="729" ht="12" customHeight="1"/>
    <row r="730" ht="12" customHeight="1"/>
    <row r="731" ht="12" customHeight="1"/>
    <row r="732" ht="12" customHeight="1"/>
    <row r="733" ht="12" customHeight="1"/>
    <row r="734" ht="12" customHeight="1"/>
    <row r="735" ht="12" customHeight="1"/>
    <row r="736" ht="12" customHeight="1"/>
    <row r="737" ht="12" customHeight="1"/>
    <row r="738" ht="12" customHeight="1"/>
    <row r="739" ht="12" customHeight="1"/>
    <row r="740" ht="12" customHeight="1"/>
    <row r="741" ht="12" customHeight="1"/>
    <row r="742" ht="12" customHeight="1"/>
    <row r="743" ht="12" customHeight="1"/>
    <row r="744" ht="12" customHeight="1"/>
    <row r="745" ht="12" customHeight="1"/>
    <row r="746" ht="12" customHeight="1"/>
    <row r="747" ht="12" customHeight="1"/>
    <row r="748" ht="12" customHeight="1"/>
    <row r="749" ht="12" customHeight="1"/>
    <row r="750" ht="12" customHeight="1"/>
    <row r="751" ht="12" customHeight="1"/>
    <row r="752" ht="12" customHeight="1"/>
    <row r="753" ht="12" customHeight="1"/>
    <row r="754" ht="12" customHeight="1"/>
    <row r="755" ht="12" customHeight="1"/>
    <row r="756" ht="12" customHeight="1"/>
    <row r="757" ht="12" customHeight="1"/>
    <row r="758" ht="12" customHeight="1"/>
    <row r="759" ht="12" customHeight="1"/>
    <row r="760" ht="12" customHeight="1"/>
    <row r="761" ht="12" customHeight="1"/>
    <row r="762" ht="12" customHeight="1"/>
    <row r="763" ht="12" customHeight="1"/>
    <row r="764" ht="12" customHeight="1"/>
    <row r="765" ht="12" customHeight="1"/>
    <row r="766" ht="12" customHeight="1"/>
    <row r="767" ht="12" customHeight="1"/>
    <row r="768" ht="12" customHeight="1"/>
    <row r="769" ht="12" customHeight="1"/>
    <row r="770" ht="12" customHeight="1"/>
    <row r="771" ht="12" customHeight="1"/>
    <row r="772" ht="12" customHeight="1"/>
    <row r="773" ht="12" customHeight="1"/>
    <row r="774" ht="12" customHeight="1"/>
    <row r="775" ht="12" customHeight="1"/>
    <row r="776" ht="12" customHeight="1"/>
    <row r="777" ht="12" customHeight="1"/>
    <row r="778" ht="12" customHeight="1"/>
    <row r="779" ht="12" customHeight="1"/>
    <row r="780" ht="12" customHeight="1"/>
    <row r="781" ht="12" customHeight="1"/>
    <row r="782" ht="12" customHeight="1"/>
    <row r="783" ht="12" customHeight="1"/>
    <row r="784" ht="12" customHeight="1"/>
    <row r="785" ht="12" customHeight="1"/>
    <row r="786" ht="12" customHeight="1"/>
    <row r="787" ht="12" customHeight="1"/>
    <row r="788" ht="12" customHeight="1"/>
    <row r="789" ht="12" customHeight="1"/>
    <row r="790" ht="12" customHeight="1"/>
    <row r="791" ht="12" customHeight="1"/>
    <row r="792" ht="12" customHeight="1"/>
    <row r="793" ht="12" customHeight="1"/>
    <row r="794" ht="12" customHeight="1"/>
    <row r="795" ht="12" customHeight="1"/>
    <row r="796" ht="12" customHeight="1"/>
    <row r="797" ht="12" customHeight="1"/>
    <row r="798" ht="12" customHeight="1"/>
    <row r="799" ht="12" customHeight="1"/>
    <row r="800" ht="12" customHeight="1"/>
    <row r="801" ht="12" customHeight="1"/>
    <row r="802" ht="12" customHeight="1"/>
    <row r="803" ht="12" customHeight="1"/>
    <row r="804" ht="12" customHeight="1"/>
    <row r="805" ht="12" customHeight="1"/>
    <row r="806" ht="12" customHeight="1"/>
    <row r="807" ht="12" customHeight="1"/>
    <row r="808" ht="12" customHeight="1"/>
    <row r="809" ht="12" customHeight="1"/>
    <row r="810" ht="12" customHeight="1"/>
    <row r="811" ht="12" customHeight="1"/>
    <row r="812" ht="12" customHeight="1"/>
    <row r="813" ht="12" customHeight="1"/>
    <row r="814" ht="12" customHeight="1"/>
    <row r="815" ht="12" customHeight="1"/>
    <row r="816" ht="12" customHeight="1"/>
    <row r="817" ht="12" customHeight="1"/>
    <row r="818" ht="12" customHeight="1"/>
    <row r="819" ht="12" customHeight="1"/>
    <row r="820" ht="12" customHeight="1"/>
    <row r="821" ht="12" customHeight="1"/>
    <row r="822" ht="12" customHeight="1"/>
    <row r="823" ht="12" customHeight="1"/>
    <row r="824" ht="12" customHeight="1"/>
    <row r="825" ht="12" customHeight="1"/>
    <row r="826" ht="12" customHeight="1"/>
    <row r="827" ht="12" customHeight="1"/>
    <row r="828" ht="12" customHeight="1"/>
    <row r="829" ht="12" customHeight="1"/>
    <row r="830" ht="12" customHeight="1"/>
    <row r="831" ht="12" customHeight="1"/>
    <row r="832" ht="12" customHeight="1"/>
    <row r="833" ht="12" customHeight="1"/>
    <row r="834" ht="12" customHeight="1"/>
    <row r="835" ht="12" customHeight="1"/>
    <row r="836" ht="12" customHeight="1"/>
    <row r="837" ht="12" customHeight="1"/>
    <row r="838" ht="12" customHeight="1"/>
    <row r="839" ht="12" customHeight="1"/>
    <row r="840" ht="12" customHeight="1"/>
    <row r="841" ht="12" customHeight="1"/>
    <row r="842" ht="12" customHeight="1"/>
    <row r="843" ht="12" customHeight="1"/>
    <row r="844" ht="12" customHeight="1"/>
    <row r="845" ht="12" customHeight="1"/>
    <row r="846" ht="12" customHeight="1"/>
    <row r="847" ht="12" customHeight="1"/>
    <row r="848" ht="12" customHeight="1"/>
    <row r="849" ht="12" customHeight="1"/>
    <row r="850" ht="12" customHeight="1"/>
    <row r="851" ht="12" customHeight="1"/>
    <row r="852" ht="12" customHeight="1"/>
    <row r="853" ht="12" customHeight="1"/>
    <row r="854" ht="12" customHeight="1"/>
    <row r="855" ht="12" customHeight="1"/>
    <row r="856" ht="12" customHeight="1"/>
    <row r="857" ht="12" customHeight="1"/>
    <row r="858" ht="12" customHeight="1"/>
    <row r="859" ht="12" customHeight="1"/>
    <row r="860" ht="12" customHeight="1"/>
    <row r="861" ht="12" customHeight="1"/>
    <row r="862" ht="12" customHeight="1"/>
    <row r="863" ht="12" customHeight="1"/>
    <row r="864" ht="12" customHeight="1"/>
    <row r="865" ht="12" customHeight="1"/>
    <row r="866" ht="12" customHeight="1"/>
    <row r="867" ht="12" customHeight="1"/>
    <row r="868" ht="12" customHeight="1"/>
    <row r="869" ht="12" customHeight="1"/>
    <row r="870" ht="12" customHeight="1"/>
    <row r="871" ht="12" customHeight="1"/>
    <row r="872" ht="12" customHeight="1"/>
    <row r="873" ht="12" customHeight="1"/>
    <row r="874" ht="12" customHeight="1"/>
    <row r="875" ht="12" customHeight="1"/>
    <row r="876" ht="12" customHeight="1"/>
    <row r="877" ht="12" customHeight="1"/>
    <row r="878" ht="12" customHeight="1"/>
    <row r="879" ht="12" customHeight="1"/>
    <row r="880" ht="12" customHeight="1"/>
    <row r="881" ht="12" customHeight="1"/>
    <row r="882" ht="12" customHeight="1"/>
    <row r="883" ht="12" customHeight="1"/>
    <row r="884" ht="12" customHeight="1"/>
    <row r="885" ht="12" customHeight="1"/>
    <row r="886" ht="12" customHeight="1"/>
    <row r="887" ht="12" customHeight="1"/>
    <row r="888" ht="12" customHeight="1"/>
    <row r="889" ht="12" customHeight="1"/>
    <row r="890" ht="12" customHeight="1"/>
    <row r="891" ht="12" customHeight="1"/>
    <row r="892" ht="12" customHeight="1"/>
    <row r="893" ht="12" customHeight="1"/>
    <row r="894" ht="12" customHeight="1"/>
    <row r="895" ht="12" customHeight="1"/>
    <row r="896" ht="12" customHeight="1"/>
    <row r="897" ht="12" customHeight="1"/>
    <row r="898" ht="12" customHeight="1"/>
    <row r="899" ht="12" customHeight="1"/>
    <row r="900" ht="12" customHeight="1"/>
    <row r="901" ht="12" customHeight="1"/>
    <row r="902" ht="12" customHeight="1"/>
    <row r="903" ht="12" customHeight="1"/>
    <row r="904" ht="12" customHeight="1"/>
    <row r="905" ht="12" customHeight="1"/>
    <row r="906" ht="12" customHeight="1"/>
    <row r="907" ht="12" customHeight="1"/>
    <row r="908" ht="12" customHeight="1"/>
    <row r="909" ht="12" customHeight="1"/>
    <row r="910" ht="12" customHeight="1"/>
    <row r="911" ht="12" customHeight="1"/>
    <row r="912" ht="12" customHeight="1"/>
    <row r="913" ht="12" customHeight="1"/>
    <row r="914" ht="12" customHeight="1"/>
    <row r="915" ht="12" customHeight="1"/>
    <row r="916" ht="12" customHeight="1"/>
    <row r="917" ht="12" customHeight="1"/>
    <row r="918" ht="12" customHeight="1"/>
    <row r="919" ht="12" customHeight="1"/>
    <row r="920" ht="12" customHeight="1"/>
    <row r="921" ht="12" customHeight="1"/>
    <row r="922" ht="12" customHeight="1"/>
    <row r="923" ht="12" customHeight="1"/>
    <row r="924" ht="12" customHeight="1"/>
    <row r="925" ht="12" customHeight="1"/>
    <row r="926" ht="12" customHeight="1"/>
    <row r="927" ht="12" customHeight="1"/>
    <row r="928" ht="12" customHeight="1"/>
    <row r="929" ht="12" customHeight="1"/>
    <row r="930" ht="12" customHeight="1"/>
    <row r="931" ht="12" customHeight="1"/>
    <row r="932" ht="12" customHeight="1"/>
    <row r="933" ht="12" customHeight="1"/>
    <row r="934" ht="12" customHeight="1"/>
    <row r="935" ht="12" customHeight="1"/>
    <row r="936" ht="12" customHeight="1"/>
    <row r="937" ht="12" customHeight="1"/>
    <row r="938" ht="12" customHeight="1"/>
    <row r="939" ht="12" customHeight="1"/>
    <row r="940" ht="12" customHeight="1"/>
    <row r="941" ht="12" customHeight="1"/>
    <row r="942" ht="12" customHeight="1"/>
    <row r="943" ht="12" customHeight="1"/>
    <row r="944" ht="12" customHeight="1"/>
    <row r="945" ht="12" customHeight="1"/>
    <row r="946" ht="12" customHeight="1"/>
    <row r="947" ht="12" customHeight="1"/>
    <row r="948" ht="12" customHeight="1"/>
    <row r="949" ht="12" customHeight="1"/>
    <row r="950" ht="12" customHeight="1"/>
    <row r="951" ht="12" customHeight="1"/>
    <row r="952" ht="12" customHeight="1"/>
    <row r="953" ht="12" customHeight="1"/>
    <row r="954" ht="12" customHeight="1"/>
    <row r="955" ht="12" customHeight="1"/>
    <row r="956" ht="12" customHeight="1"/>
    <row r="957" ht="12" customHeight="1"/>
    <row r="958" ht="12" customHeight="1"/>
    <row r="959" ht="12" customHeight="1"/>
    <row r="960" ht="12" customHeight="1"/>
    <row r="961" ht="12" customHeight="1"/>
    <row r="962" ht="12" customHeight="1"/>
    <row r="963" ht="12" customHeight="1"/>
    <row r="964" ht="12" customHeight="1"/>
    <row r="965" ht="12" customHeight="1"/>
    <row r="966" ht="12" customHeight="1"/>
    <row r="967" ht="12" customHeight="1"/>
    <row r="968" ht="12" customHeight="1"/>
    <row r="969" ht="12" customHeight="1"/>
    <row r="970" ht="12" customHeight="1"/>
    <row r="971" ht="12" customHeight="1"/>
    <row r="972" ht="12" customHeight="1"/>
    <row r="973" ht="12" customHeight="1"/>
    <row r="974" ht="12" customHeight="1"/>
    <row r="975" ht="12" customHeight="1"/>
    <row r="976" ht="12" customHeight="1"/>
    <row r="977" ht="12" customHeight="1"/>
    <row r="978" ht="12" customHeight="1"/>
    <row r="979" ht="12" customHeight="1"/>
    <row r="980" ht="12" customHeight="1"/>
    <row r="981" ht="12" customHeight="1"/>
    <row r="982" ht="12" customHeight="1"/>
    <row r="983" ht="12" customHeight="1"/>
    <row r="984" ht="12" customHeight="1"/>
    <row r="985" ht="12" customHeight="1"/>
    <row r="986" ht="12" customHeight="1"/>
    <row r="987" ht="12" customHeight="1"/>
    <row r="988" ht="12" customHeight="1"/>
    <row r="989" ht="12" customHeight="1"/>
    <row r="990" ht="12" customHeight="1"/>
    <row r="991" ht="12" customHeight="1"/>
    <row r="992" ht="12" customHeight="1"/>
    <row r="993" ht="12" customHeight="1"/>
    <row r="994" ht="12" customHeight="1"/>
    <row r="995" ht="12" customHeight="1"/>
    <row r="996" ht="12" customHeight="1"/>
    <row r="997" ht="12" customHeight="1"/>
    <row r="998" ht="12" customHeight="1"/>
    <row r="999" ht="12" customHeight="1"/>
    <row r="1000" ht="12" customHeight="1"/>
  </sheetData>
  <mergeCells count="133">
    <mergeCell ref="C64:C65"/>
    <mergeCell ref="D64:D65"/>
    <mergeCell ref="A66:A67"/>
    <mergeCell ref="B66:B67"/>
    <mergeCell ref="C66:C67"/>
    <mergeCell ref="D66:D67"/>
    <mergeCell ref="A64:A65"/>
    <mergeCell ref="B64:B65"/>
    <mergeCell ref="E72:E73"/>
    <mergeCell ref="A17:A18"/>
    <mergeCell ref="B17:B18"/>
    <mergeCell ref="C17:C18"/>
    <mergeCell ref="D17:D18"/>
    <mergeCell ref="B19:B20"/>
    <mergeCell ref="C19:C20"/>
    <mergeCell ref="D19:D20"/>
    <mergeCell ref="A19:A20"/>
    <mergeCell ref="A21:A22"/>
    <mergeCell ref="B21:B22"/>
    <mergeCell ref="C21:C22"/>
    <mergeCell ref="D21:D22"/>
    <mergeCell ref="A23:A24"/>
    <mergeCell ref="B23:B24"/>
    <mergeCell ref="A25:A26"/>
    <mergeCell ref="B25:B26"/>
    <mergeCell ref="C25:C26"/>
    <mergeCell ref="D25:D26"/>
    <mergeCell ref="B27:B28"/>
    <mergeCell ref="C27:C28"/>
    <mergeCell ref="D27:D28"/>
    <mergeCell ref="A58:A59"/>
    <mergeCell ref="B58:B59"/>
    <mergeCell ref="C58:C59"/>
    <mergeCell ref="D58:D59"/>
    <mergeCell ref="B60:B61"/>
    <mergeCell ref="C60:C61"/>
    <mergeCell ref="D60:D61"/>
    <mergeCell ref="A60:A61"/>
    <mergeCell ref="A62:A63"/>
    <mergeCell ref="B62:B63"/>
    <mergeCell ref="C62:C63"/>
    <mergeCell ref="D62:D63"/>
    <mergeCell ref="C56:C57"/>
    <mergeCell ref="D56:D57"/>
    <mergeCell ref="A52:A53"/>
    <mergeCell ref="A54:A55"/>
    <mergeCell ref="B54:B55"/>
    <mergeCell ref="C54:C55"/>
    <mergeCell ref="D54:D55"/>
    <mergeCell ref="A56:A57"/>
    <mergeCell ref="B56:B57"/>
    <mergeCell ref="B52:B53"/>
    <mergeCell ref="C52:C53"/>
    <mergeCell ref="C48:C49"/>
    <mergeCell ref="D48:D49"/>
    <mergeCell ref="A50:A51"/>
    <mergeCell ref="B50:B51"/>
    <mergeCell ref="C50:C51"/>
    <mergeCell ref="D50:D51"/>
    <mergeCell ref="D52:D53"/>
    <mergeCell ref="B44:B45"/>
    <mergeCell ref="C44:C45"/>
    <mergeCell ref="D44:D45"/>
    <mergeCell ref="A44:A45"/>
    <mergeCell ref="A46:A47"/>
    <mergeCell ref="B46:B47"/>
    <mergeCell ref="C46:C47"/>
    <mergeCell ref="D46:D47"/>
    <mergeCell ref="A48:A49"/>
    <mergeCell ref="B48:B49"/>
    <mergeCell ref="A38:A39"/>
    <mergeCell ref="B38:B39"/>
    <mergeCell ref="C38:C39"/>
    <mergeCell ref="D38:D39"/>
    <mergeCell ref="A40:A41"/>
    <mergeCell ref="B40:B41"/>
    <mergeCell ref="A42:A43"/>
    <mergeCell ref="B42:B43"/>
    <mergeCell ref="C42:C43"/>
    <mergeCell ref="D42:D43"/>
    <mergeCell ref="C40:C41"/>
    <mergeCell ref="D40:D41"/>
    <mergeCell ref="C23:C24"/>
    <mergeCell ref="D23:D24"/>
    <mergeCell ref="A33:A34"/>
    <mergeCell ref="B33:B34"/>
    <mergeCell ref="C33:C34"/>
    <mergeCell ref="D33:D34"/>
    <mergeCell ref="B36:B37"/>
    <mergeCell ref="C36:C37"/>
    <mergeCell ref="D36:D37"/>
    <mergeCell ref="A36:A37"/>
    <mergeCell ref="C31:C32"/>
    <mergeCell ref="D31:D32"/>
    <mergeCell ref="A27:A28"/>
    <mergeCell ref="A29:A30"/>
    <mergeCell ref="B29:B30"/>
    <mergeCell ref="C29:C30"/>
    <mergeCell ref="D29:D30"/>
    <mergeCell ref="A31:A32"/>
    <mergeCell ref="B31:B32"/>
    <mergeCell ref="C15:C16"/>
    <mergeCell ref="D15:D16"/>
    <mergeCell ref="A11:A12"/>
    <mergeCell ref="A13:A14"/>
    <mergeCell ref="B13:B14"/>
    <mergeCell ref="C13:C14"/>
    <mergeCell ref="D13:D14"/>
    <mergeCell ref="A15:A16"/>
    <mergeCell ref="B15:B16"/>
    <mergeCell ref="A7:A8"/>
    <mergeCell ref="B7:B8"/>
    <mergeCell ref="B11:B12"/>
    <mergeCell ref="C11:C12"/>
    <mergeCell ref="C7:C8"/>
    <mergeCell ref="D7:D8"/>
    <mergeCell ref="A9:A10"/>
    <mergeCell ref="B9:B10"/>
    <mergeCell ref="C9:C10"/>
    <mergeCell ref="D9:D10"/>
    <mergeCell ref="D11:D12"/>
    <mergeCell ref="A1:H1"/>
    <mergeCell ref="A2:G2"/>
    <mergeCell ref="H2:H3"/>
    <mergeCell ref="A3:A4"/>
    <mergeCell ref="B3:B4"/>
    <mergeCell ref="C3:C4"/>
    <mergeCell ref="D3:D4"/>
    <mergeCell ref="A5:A6"/>
    <mergeCell ref="B5:B6"/>
    <mergeCell ref="C5:C6"/>
    <mergeCell ref="D5:D6"/>
    <mergeCell ref="H5:H6"/>
  </mergeCells>
  <printOptions horizontalCentered="1"/>
  <pageMargins left="0" right="0.39370078740157483" top="0" bottom="0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10</vt:i4>
      </vt:variant>
    </vt:vector>
  </HeadingPairs>
  <TitlesOfParts>
    <vt:vector size="19" baseType="lpstr">
      <vt:lpstr>пр.взв</vt:lpstr>
      <vt:lpstr>пр.хода</vt:lpstr>
      <vt:lpstr>круги</vt:lpstr>
      <vt:lpstr>Табло</vt:lpstr>
      <vt:lpstr>за призовые места</vt:lpstr>
      <vt:lpstr>ит.пр</vt:lpstr>
      <vt:lpstr>наградной лист</vt:lpstr>
      <vt:lpstr>Ст Б</vt:lpstr>
      <vt:lpstr>Ст А</vt:lpstr>
      <vt:lpstr>Е4кр</vt:lpstr>
      <vt:lpstr>Е5кр</vt:lpstr>
      <vt:lpstr>Е6кр</vt:lpstr>
      <vt:lpstr>ЕстьПустые</vt:lpstr>
      <vt:lpstr>Н4кр</vt:lpstr>
      <vt:lpstr>Н5кр</vt:lpstr>
      <vt:lpstr>Н6кр</vt:lpstr>
      <vt:lpstr>НетПустых</vt:lpstr>
      <vt:lpstr>пр.взв!разряд</vt:lpstr>
      <vt:lpstr>пр.взв!субъект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2023-02-13T18:04:32Z</dcterms:modified>
</cp:coreProperties>
</file>